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codeName="ThisWorkbook" defaultThemeVersion="124226"/>
  <mc:AlternateContent xmlns:mc="http://schemas.openxmlformats.org/markup-compatibility/2006">
    <mc:Choice Requires="x15">
      <x15ac:absPath xmlns:x15ac="http://schemas.microsoft.com/office/spreadsheetml/2010/11/ac" url="H:\50_申込書\02_作業中\20250407_全発注機関申込書修正_Rev＋販売取次店行追加\全申込書\"/>
    </mc:Choice>
  </mc:AlternateContent>
  <xr:revisionPtr revIDLastSave="0" documentId="13_ncr:1_{A537681B-B9F1-443A-905F-A30F6DF15062}" xr6:coauthVersionLast="47" xr6:coauthVersionMax="47" xr10:uidLastSave="{00000000-0000-0000-0000-000000000000}"/>
  <workbookProtection lockStructure="1"/>
  <bookViews>
    <workbookView xWindow="-120" yWindow="-120" windowWidth="29040" windowHeight="15720" tabRatio="880" xr2:uid="{00000000-000D-0000-FFFF-FFFF00000000}"/>
  </bookViews>
  <sheets>
    <sheet name="申込にあたっての注意事項" sheetId="40" r:id="rId1"/>
    <sheet name="サービス申込書（様式１）" sheetId="7" r:id="rId2"/>
    <sheet name="個別案件申込書（様式２）" sheetId="8" r:id="rId3"/>
    <sheet name="サービス申込書（様式１－補助）" sheetId="41" r:id="rId4"/>
  </sheets>
  <definedNames>
    <definedName name="_xlnm.Print_Area" localSheetId="1">'サービス申込書（様式１）'!$A$1:$D$40</definedName>
    <definedName name="_xlnm.Print_Area" localSheetId="3">'サービス申込書（様式１－補助）'!$A$1:$D$61</definedName>
    <definedName name="_xlnm.Print_Area" localSheetId="2">'個別案件申込書（様式２）'!$A$1:$E$115</definedName>
    <definedName name="_xlnm.Print_Area" localSheetId="0">申込にあたっての注意事項!$A$1:$G$33</definedName>
    <definedName name="Z_1E4589FF_B8F6_43E7_BCB1_F32C55095429_.wvu.PrintArea" localSheetId="3" hidden="1">'サービス申込書（様式１－補助）'!$A$1:$D$61</definedName>
    <definedName name="情報共有システムinformation_bridgeの操作については__情報共有システム管理事務局_株式会社アイサス内までお問い合わせください" localSheetId="3">'サービス申込書（様式１－補助）'!#REF!</definedName>
    <definedName name="情報共有システムinformation_bridgeの操作については__情報共有システム管理事務局_株式会社アイサス内までお問い合わせください">'サービス申込書（様式１）'!$B$33:$D$39</definedName>
  </definedNames>
  <calcPr calcId="191028"/>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 i="41" l="1"/>
  <c r="A4" i="8"/>
  <c r="D3" i="7"/>
  <c r="D1" i="41" l="1"/>
  <c r="D1" i="7"/>
  <c r="D13" i="8"/>
  <c r="E201" i="40"/>
  <c r="E204" i="40" s="1"/>
  <c r="D207" i="40"/>
  <c r="C215" i="40" s="1"/>
  <c r="M16" i="8" s="1"/>
  <c r="D201" i="40"/>
  <c r="D202" i="40" s="1"/>
  <c r="D203" i="40" s="1"/>
  <c r="D204" i="40" s="1"/>
  <c r="C16" i="40"/>
  <c r="E6" i="8"/>
  <c r="D24" i="7"/>
  <c r="D14" i="7"/>
  <c r="D55" i="41"/>
  <c r="D53" i="41"/>
  <c r="D42" i="41"/>
  <c r="D31" i="41"/>
  <c r="D11" i="41"/>
  <c r="D44" i="41"/>
  <c r="D20" i="41"/>
  <c r="D33" i="41"/>
  <c r="D22" i="41"/>
  <c r="D12" i="7"/>
  <c r="D21" i="7"/>
  <c r="D9" i="41"/>
  <c r="F204" i="40" l="1"/>
  <c r="D205" i="40" s="1"/>
  <c r="D206" i="40" s="1"/>
  <c r="C214" i="40" s="1"/>
  <c r="M18" i="8" s="1"/>
  <c r="E209" i="40"/>
  <c r="C210" i="40" s="1"/>
  <c r="M13" i="8" s="1"/>
  <c r="C211" i="40"/>
  <c r="M14" i="8" s="1"/>
  <c r="C208" i="40"/>
  <c r="M12" i="8" s="1"/>
  <c r="C212" i="40"/>
  <c r="M15" i="8" s="1"/>
  <c r="C209" i="40"/>
  <c r="C132" i="40"/>
  <c r="C73" i="40"/>
  <c r="C135" i="40"/>
  <c r="C213" i="40" l="1"/>
  <c r="M17" i="8" s="1"/>
  <c r="B39" i="8"/>
  <c r="B38" i="8"/>
  <c r="B37" i="8"/>
  <c r="D79" i="40" l="1"/>
  <c r="C79" i="40"/>
  <c r="D76" i="40"/>
  <c r="D77" i="40"/>
  <c r="A62" i="8" s="1"/>
  <c r="D83" i="40"/>
  <c r="A90" i="8" l="1"/>
  <c r="C82" i="40" l="1"/>
  <c r="A84" i="8" s="1"/>
  <c r="C80" i="40"/>
  <c r="A74" i="8" s="1"/>
  <c r="C74" i="40"/>
  <c r="D20" i="8"/>
  <c r="C89" i="40"/>
  <c r="C35" i="8" s="1"/>
  <c r="C88" i="40"/>
  <c r="C34" i="8" s="1"/>
  <c r="C87" i="40"/>
  <c r="C33" i="8" s="1"/>
  <c r="C83" i="40"/>
  <c r="A94" i="8" s="1"/>
  <c r="A95" i="8"/>
  <c r="A89" i="8"/>
  <c r="C76" i="40"/>
  <c r="A61" i="8" s="1"/>
  <c r="C81" i="40"/>
  <c r="A79" i="8" s="1"/>
  <c r="C61" i="40"/>
  <c r="C63" i="40"/>
  <c r="C75" i="40"/>
  <c r="A56" i="8" s="1"/>
  <c r="A70" i="8" l="1"/>
  <c r="A71" i="8"/>
  <c r="A51" i="8"/>
  <c r="C72" i="40"/>
  <c r="A46" i="8" s="1"/>
  <c r="C69" i="40"/>
  <c r="A32" i="8" s="1"/>
  <c r="C67" i="40" l="1"/>
  <c r="C30" i="8" s="1"/>
  <c r="C66" i="40"/>
  <c r="C29" i="8" s="1"/>
  <c r="C65" i="40"/>
  <c r="A29" i="8" s="1"/>
  <c r="C64" i="40"/>
  <c r="A28" i="8" s="1"/>
  <c r="C62" i="40"/>
  <c r="A27" i="8" s="1"/>
  <c r="M5" i="8" l="1"/>
  <c r="C60" i="40"/>
  <c r="A26" i="8" s="1"/>
  <c r="A45" i="8" l="1"/>
  <c r="A68" i="8"/>
  <c r="A23" i="8"/>
  <c r="C134" i="40"/>
  <c r="D70" i="8" l="1"/>
  <c r="B113" i="8"/>
  <c r="N84" i="8"/>
  <c r="N75" i="8"/>
  <c r="D71" i="8"/>
  <c r="D19" i="8"/>
  <c r="D18" i="8"/>
  <c r="D17" i="8"/>
  <c r="D16" i="8"/>
  <c r="D15" i="8"/>
  <c r="D14" i="8"/>
  <c r="C137" i="40" l="1"/>
  <c r="A42" i="8" l="1"/>
  <c r="A43" i="8"/>
  <c r="E115" i="8" l="1"/>
  <c r="N51" i="8"/>
  <c r="N46" i="8"/>
  <c r="E1" i="8"/>
  <c r="C24" i="40" l="1"/>
  <c r="D31" i="7"/>
  <c r="F1" i="40" l="1"/>
  <c r="D7" i="7"/>
</calcChain>
</file>

<file path=xl/sharedStrings.xml><?xml version="1.0" encoding="utf-8"?>
<sst xmlns="http://schemas.openxmlformats.org/spreadsheetml/2006/main" count="451" uniqueCount="255">
  <si>
    <t>情報共有システムinformation-bridge利用申込書の記載について</t>
    <rPh sb="0" eb="2">
      <t>ジョウホウ</t>
    </rPh>
    <rPh sb="2" eb="4">
      <t>キョウユウ</t>
    </rPh>
    <rPh sb="26" eb="28">
      <t>リヨウ</t>
    </rPh>
    <rPh sb="28" eb="30">
      <t>モウシコミ</t>
    </rPh>
    <rPh sb="30" eb="31">
      <t>ショ</t>
    </rPh>
    <rPh sb="32" eb="34">
      <t>キサイ</t>
    </rPh>
    <phoneticPr fontId="2"/>
  </si>
  <si>
    <t>この情報共有システムinformation-bridge利用申込書（以下、本申込書という）は、株式会社アイサス（以下、当社という）が運営、管理する情報共有システムinformation-bridgeの利用をお申込いただく際に、必要事項をご記載いただいた上、当社指定の方法にてご送付いただきます申込書です。</t>
    <rPh sb="128" eb="130">
      <t>トウシャ</t>
    </rPh>
    <rPh sb="130" eb="132">
      <t>シテイ</t>
    </rPh>
    <rPh sb="133" eb="135">
      <t>ホウホウ</t>
    </rPh>
    <rPh sb="138" eb="140">
      <t>ソウフ</t>
    </rPh>
    <phoneticPr fontId="2"/>
  </si>
  <si>
    <t>1）</t>
    <phoneticPr fontId="2"/>
  </si>
  <si>
    <r>
      <t>情報共有システムinformation-bridgeの各種サービス（以下、本サービスという）をご利用いただく際には、本利用申込書の入手先（株式会社アイサスＷｅｂサイト https://www.i-sus.com/ のご利用方法ページ）にあります
「利用規約」、「利用規約別紙」の内容を必ずお読み頂き、</t>
    </r>
    <r>
      <rPr>
        <b/>
        <u/>
        <sz val="11"/>
        <color indexed="12"/>
        <rFont val="BIZ UDゴシック"/>
        <family val="3"/>
        <charset val="128"/>
      </rPr>
      <t>各条項をご了知いただいた上で</t>
    </r>
    <r>
      <rPr>
        <b/>
        <sz val="11"/>
        <color indexed="12"/>
        <rFont val="BIZ UDゴシック"/>
        <family val="3"/>
        <charset val="128"/>
      </rPr>
      <t xml:space="preserve">本サービスをご利用ください。
</t>
    </r>
    <r>
      <rPr>
        <b/>
        <sz val="11"/>
        <color indexed="10"/>
        <rFont val="BIZ UDゴシック"/>
        <family val="3"/>
        <charset val="128"/>
      </rPr>
      <t>また、「利用規約」、「利用規約別紙」の内容をご確認いただかないままに本サービスをご利用いただいた場合でも、</t>
    </r>
    <r>
      <rPr>
        <b/>
        <u/>
        <sz val="11"/>
        <color indexed="10"/>
        <rFont val="BIZ UDゴシック"/>
        <family val="3"/>
        <charset val="128"/>
      </rPr>
      <t>「利用規約」、「利用規約別紙」の内容すべてにご同意いただいたものとさせていただきますことをご了承下さい。</t>
    </r>
    <r>
      <rPr>
        <b/>
        <sz val="11"/>
        <color indexed="12"/>
        <rFont val="BIZ UDゴシック"/>
        <family val="3"/>
        <charset val="128"/>
      </rPr>
      <t xml:space="preserve">
</t>
    </r>
    <phoneticPr fontId="2"/>
  </si>
  <si>
    <t>※株式会社アイサスの個人情報のお取り扱いについてはこちらをご確認ください。</t>
    <rPh sb="1" eb="5">
      <t>カブシキガイシャ</t>
    </rPh>
    <phoneticPr fontId="2"/>
  </si>
  <si>
    <t>https://www.i-sus.com/privacy/index.html</t>
    <phoneticPr fontId="2"/>
  </si>
  <si>
    <t>（株式会社アイサスWebサイト内）</t>
    <rPh sb="1" eb="5">
      <t>カブシキガイシャ</t>
    </rPh>
    <rPh sb="15" eb="16">
      <t>ナイ</t>
    </rPh>
    <phoneticPr fontId="2"/>
  </si>
  <si>
    <t>2）</t>
    <phoneticPr fontId="2"/>
  </si>
  <si>
    <t>サービス申込書（様式１）および個別案件申込書（様式２）の送付について</t>
    <rPh sb="4" eb="6">
      <t>モウシコミ</t>
    </rPh>
    <rPh sb="6" eb="7">
      <t>ショ</t>
    </rPh>
    <rPh sb="8" eb="10">
      <t>ヨウシキ</t>
    </rPh>
    <rPh sb="15" eb="17">
      <t>コベツ</t>
    </rPh>
    <rPh sb="17" eb="19">
      <t>アンケン</t>
    </rPh>
    <rPh sb="19" eb="21">
      <t>モウシコミ</t>
    </rPh>
    <rPh sb="21" eb="22">
      <t>ショ</t>
    </rPh>
    <rPh sb="23" eb="25">
      <t>ヨウシキ</t>
    </rPh>
    <rPh sb="28" eb="30">
      <t>ソウフ</t>
    </rPh>
    <phoneticPr fontId="2"/>
  </si>
  <si>
    <r>
      <t>本利用申込書にて本サービスのご利用をお申込をいただく前には、</t>
    </r>
    <r>
      <rPr>
        <u/>
        <sz val="11"/>
        <color rgb="FFFF0000"/>
        <rFont val="BIZ UDゴシック"/>
        <family val="3"/>
        <charset val="128"/>
      </rPr>
      <t>必ず上記「個人情報のお取り扱いについて」をご一読いただきまして、その内容にご同意いただきました場合にのみ、本利用申込書にてそのご利用をお申込みいただきますようお願いします。</t>
    </r>
    <r>
      <rPr>
        <sz val="11"/>
        <rFont val="BIZ UDゴシック"/>
        <family val="3"/>
        <charset val="128"/>
      </rPr>
      <t xml:space="preserve">
上記「個人情報のお取り扱いについて」をご確認いただかずに本利用申込書にてご利用をお申込いただいた場合は、上記</t>
    </r>
    <r>
      <rPr>
        <u/>
        <sz val="11"/>
        <color rgb="FFFF0000"/>
        <rFont val="BIZ UDゴシック"/>
        <family val="3"/>
        <charset val="128"/>
      </rPr>
      <t>「個人情報のお取り扱いについて」の内容にご同意をいただきましたものといたします</t>
    </r>
    <r>
      <rPr>
        <sz val="11"/>
        <rFont val="BIZ UDゴシック"/>
        <family val="3"/>
        <charset val="128"/>
      </rPr>
      <t>ことをご了承ください。</t>
    </r>
    <rPh sb="1" eb="6">
      <t>リヨウモウシコミショ</t>
    </rPh>
    <rPh sb="8" eb="9">
      <t>ホン</t>
    </rPh>
    <rPh sb="15" eb="17">
      <t>リヨウ</t>
    </rPh>
    <rPh sb="19" eb="21">
      <t>モウシコミ</t>
    </rPh>
    <rPh sb="26" eb="27">
      <t>マエ</t>
    </rPh>
    <rPh sb="30" eb="31">
      <t>カナラ</t>
    </rPh>
    <rPh sb="32" eb="34">
      <t>ジョウキ</t>
    </rPh>
    <rPh sb="52" eb="54">
      <t>イチドク</t>
    </rPh>
    <rPh sb="64" eb="66">
      <t>ナイヨウ</t>
    </rPh>
    <rPh sb="68" eb="70">
      <t>ドウイ</t>
    </rPh>
    <rPh sb="77" eb="79">
      <t>バアイ</t>
    </rPh>
    <rPh sb="84" eb="89">
      <t>リヨウモウシコミショ</t>
    </rPh>
    <rPh sb="110" eb="111">
      <t>ネガ</t>
    </rPh>
    <rPh sb="137" eb="139">
      <t>カクニン</t>
    </rPh>
    <rPh sb="145" eb="146">
      <t>ホン</t>
    </rPh>
    <rPh sb="165" eb="167">
      <t>バアイ</t>
    </rPh>
    <rPh sb="188" eb="190">
      <t>ナイヨウ</t>
    </rPh>
    <rPh sb="192" eb="194">
      <t>ドウイ</t>
    </rPh>
    <rPh sb="214" eb="216">
      <t>リョウショウ</t>
    </rPh>
    <phoneticPr fontId="2"/>
  </si>
  <si>
    <t xml:space="preserve">ご利用のお申込みにあたり、本利用申込書にあります「サービス申込書（様式１）」および「個別案件申込書（様式２）」をご記入の上、それらを含めその他の各シートを削除せずにそのまま『利用申込書送付先』までご送付くださいますようお願いいたします。
</t>
    <rPh sb="1" eb="3">
      <t>リヨウ</t>
    </rPh>
    <rPh sb="5" eb="7">
      <t>モウシコミ</t>
    </rPh>
    <rPh sb="13" eb="14">
      <t>ホン</t>
    </rPh>
    <rPh sb="14" eb="19">
      <t>リヨウモウシコミショ</t>
    </rPh>
    <rPh sb="57" eb="59">
      <t>キニュウ</t>
    </rPh>
    <rPh sb="60" eb="61">
      <t>ウエ</t>
    </rPh>
    <rPh sb="66" eb="67">
      <t>フク</t>
    </rPh>
    <rPh sb="70" eb="71">
      <t>ホカ</t>
    </rPh>
    <rPh sb="72" eb="73">
      <t>カク</t>
    </rPh>
    <rPh sb="77" eb="79">
      <t>サクジョ</t>
    </rPh>
    <rPh sb="87" eb="92">
      <t>リヨウモウシコミショ</t>
    </rPh>
    <rPh sb="92" eb="95">
      <t>ソウフサキ</t>
    </rPh>
    <rPh sb="99" eb="101">
      <t>ソウフ</t>
    </rPh>
    <rPh sb="110" eb="111">
      <t>ネガ</t>
    </rPh>
    <phoneticPr fontId="2"/>
  </si>
  <si>
    <t>情報共有システムinformation-bridgeの利用について</t>
    <rPh sb="0" eb="2">
      <t>ジョウホウ</t>
    </rPh>
    <rPh sb="2" eb="4">
      <t>キョウユウ</t>
    </rPh>
    <rPh sb="27" eb="29">
      <t>リヨウ</t>
    </rPh>
    <phoneticPr fontId="2"/>
  </si>
  <si>
    <t>お送りいただいた本利用申込書を基に、当方において本サービスを利用するにあたっての初期設定を行います。設定が完了致しましたら、工事担当者様には「利用開始のお知らせ」をご案内する電子メールを配信させていただきます。この電子メールがお手元に届きましたら本サービスをご利用いただけます。
なお初めて本サービスをご利用いただきます方には「ログインID・パスワード」を記載した電子メールも配信されます。以前にご利用がある場合、この電子メールは配信されませんが、再配信も可能ですのでご希望の場合は、ご連絡をお願いいたします。</t>
    <phoneticPr fontId="2"/>
  </si>
  <si>
    <t>情報共有システムinformation-bridgeの利用料金について</t>
    <rPh sb="0" eb="2">
      <t>ジョウホウ</t>
    </rPh>
    <rPh sb="2" eb="4">
      <t>キョウユウ</t>
    </rPh>
    <rPh sb="27" eb="29">
      <t>リヨウ</t>
    </rPh>
    <rPh sb="29" eb="31">
      <t>リョウキン</t>
    </rPh>
    <phoneticPr fontId="2"/>
  </si>
  <si>
    <r>
      <t xml:space="preserve">ご利用料金のお支払いにつきましては、弊社指定の銀行への振込みに限らせていただきます。
</t>
    </r>
    <r>
      <rPr>
        <b/>
        <u/>
        <sz val="11"/>
        <color indexed="10"/>
        <rFont val="BIZ UDゴシック"/>
        <family val="3"/>
        <charset val="128"/>
      </rPr>
      <t>また、お振込み手数料につきましては、お申込者様のご負担でお願いいたします。</t>
    </r>
    <phoneticPr fontId="2"/>
  </si>
  <si>
    <t>3）</t>
    <phoneticPr fontId="2"/>
  </si>
  <si>
    <r>
      <t xml:space="preserve">ご利用料金のお支払期限は、利用開始後に電子メールにて配信されます当該案件に係るご利用料金のお知らせメール、および同電子メールよりダウンロード可能な「請求書」に記載されたお支払期限までとさせていただきます。
</t>
    </r>
    <r>
      <rPr>
        <b/>
        <u/>
        <sz val="11"/>
        <color indexed="30"/>
        <rFont val="BIZ UDゴシック"/>
        <family val="3"/>
        <charset val="128"/>
      </rPr>
      <t>尚、お支払期日までにご入金が無い場合は、ご利用を停止させていただく場合がございます。</t>
    </r>
    <rPh sb="9" eb="11">
      <t>キゲン</t>
    </rPh>
    <rPh sb="32" eb="34">
      <t>トウガイ</t>
    </rPh>
    <rPh sb="34" eb="36">
      <t>アンケン</t>
    </rPh>
    <rPh sb="37" eb="38">
      <t>カカ</t>
    </rPh>
    <rPh sb="40" eb="44">
      <t>リヨウリョウキン</t>
    </rPh>
    <rPh sb="46" eb="47">
      <t>シ</t>
    </rPh>
    <phoneticPr fontId="2"/>
  </si>
  <si>
    <t>※</t>
    <phoneticPr fontId="2"/>
  </si>
  <si>
    <t>当社は、当社が提供するサービスである「information-bridge 京都市発注工事版」、「information-bridge Ver.7 京都市発注工事版」の利用料金管理業務を、一般社団法人京都府建設業協会に委託しています。利用開始時に電子メールにて配信されます「工事利用開始及びご利用料金ご請求のお知らせ（京都府） information bridge」に記載される利用料金の振込先口座は、一般社団法人京都府建設業協会の口座になります。</t>
    <phoneticPr fontId="2"/>
  </si>
  <si>
    <t>※電子メールにて配信されますご利用料金のお知らせメールから、請求書等をダウンロードする場合、本サービスをご利用いただくための「ログインID・パスワード」が必要となります。本サービスより「ログインID・パスワード」の配信を受けていない方は、大変お手数ですが</t>
    <phoneticPr fontId="2"/>
  </si>
  <si>
    <r>
      <rPr>
        <b/>
        <u/>
        <sz val="11"/>
        <color rgb="FF0070C0"/>
        <rFont val="BIZ UDゴシック"/>
        <family val="3"/>
        <charset val="128"/>
      </rPr>
      <t>情報共有システム管理事務局_株式会社アイサス内</t>
    </r>
    <r>
      <rPr>
        <sz val="11"/>
        <rFont val="BIZ UDゴシック"/>
        <family val="3"/>
        <charset val="128"/>
      </rPr>
      <t>までご連絡下さい。</t>
    </r>
    <phoneticPr fontId="2"/>
  </si>
  <si>
    <t>ご利用中の個別案件情報に変更が発生した場合は</t>
    <rPh sb="1" eb="4">
      <t>リヨウチュウ</t>
    </rPh>
    <rPh sb="5" eb="7">
      <t>コベツ</t>
    </rPh>
    <rPh sb="7" eb="9">
      <t>アンケン</t>
    </rPh>
    <rPh sb="9" eb="11">
      <t>ジョウホウ</t>
    </rPh>
    <rPh sb="12" eb="14">
      <t>ヘンコウ</t>
    </rPh>
    <rPh sb="15" eb="17">
      <t>ハッセイ</t>
    </rPh>
    <rPh sb="19" eb="21">
      <t>バアイ</t>
    </rPh>
    <phoneticPr fontId="2"/>
  </si>
  <si>
    <r>
      <t>情報共有システムinformation-bridgeの各種サービスは、</t>
    </r>
    <r>
      <rPr>
        <b/>
        <sz val="11"/>
        <color rgb="FF0070C0"/>
        <rFont val="BIZ UDゴシック"/>
        <family val="3"/>
        <charset val="128"/>
      </rPr>
      <t>株式会社アイサス</t>
    </r>
    <r>
      <rPr>
        <sz val="11"/>
        <rFont val="BIZ UDゴシック"/>
        <family val="3"/>
        <charset val="128"/>
      </rPr>
      <t>が運営、管理を行っています。</t>
    </r>
    <phoneticPr fontId="2"/>
  </si>
  <si>
    <t>・</t>
    <phoneticPr fontId="2"/>
  </si>
  <si>
    <t xml:space="preserve">株式会社アイサスでは、情報セキュリティーマネジメントシステムや個人情報保護マネジメントシステムの構築を、均質かつ迅速に行うために第三者認証の基準規格（JIS規格）に基づいて構築しています。
なお、これらの取り組みについて客観的な評価を受けるため、「ISMS適合性評価制度」や「プライバシーマーク」といった第三者認証を活用しています。
</t>
    <phoneticPr fontId="2"/>
  </si>
  <si>
    <t xml:space="preserve">https://www.i-sus.com/company/isms/index.html
</t>
    <phoneticPr fontId="2"/>
  </si>
  <si>
    <t>https://www.i-sus.com/company/privacy-mark/index.html</t>
    <phoneticPr fontId="2"/>
  </si>
  <si>
    <t>Rev：20220501</t>
    <phoneticPr fontId="2"/>
  </si>
  <si>
    <t>登録手数料</t>
    <phoneticPr fontId="2"/>
  </si>
  <si>
    <t>システム利用料金</t>
    <rPh sb="6" eb="8">
      <t>リョウキン</t>
    </rPh>
    <phoneticPr fontId="2"/>
  </si>
  <si>
    <t>登録手数料【ｷｬﾝﾍﾟｰﾝ価格】</t>
    <phoneticPr fontId="2"/>
  </si>
  <si>
    <t>システム利用料金【ｷｬﾝﾍﾟｰﾝ価格】</t>
    <rPh sb="6" eb="8">
      <t>リョウキン</t>
    </rPh>
    <phoneticPr fontId="2"/>
  </si>
  <si>
    <t>次回税率変更執行日（20210401現在は未設定状態）</t>
    <rPh sb="0" eb="2">
      <t>ジカイ</t>
    </rPh>
    <rPh sb="2" eb="4">
      <t>ゼイリツ</t>
    </rPh>
    <rPh sb="4" eb="6">
      <t>ヘンコウ</t>
    </rPh>
    <rPh sb="6" eb="9">
      <t>シッコウビ</t>
    </rPh>
    <rPh sb="18" eb="20">
      <t>ゲンザイ</t>
    </rPh>
    <rPh sb="21" eb="24">
      <t>ミセッテイ</t>
    </rPh>
    <rPh sb="24" eb="26">
      <t>ジョウタイ</t>
    </rPh>
    <phoneticPr fontId="2"/>
  </si>
  <si>
    <t>　消費税（10％）</t>
    <phoneticPr fontId="2"/>
  </si>
  <si>
    <t>C52で設定した日付以前の税率</t>
    <rPh sb="4" eb="6">
      <t>セッテイ</t>
    </rPh>
    <rPh sb="8" eb="10">
      <t>ヒヅケ</t>
    </rPh>
    <rPh sb="10" eb="12">
      <t>イゼン</t>
    </rPh>
    <rPh sb="13" eb="15">
      <t>ゼイリツ</t>
    </rPh>
    <phoneticPr fontId="2"/>
  </si>
  <si>
    <t>C52で設定した日付以降の税率</t>
    <rPh sb="4" eb="6">
      <t>セッテイ</t>
    </rPh>
    <rPh sb="8" eb="10">
      <t>ヒヅケ</t>
    </rPh>
    <rPh sb="10" eb="12">
      <t>イコウ</t>
    </rPh>
    <rPh sb="13" eb="15">
      <t>ゼイリツ</t>
    </rPh>
    <phoneticPr fontId="2"/>
  </si>
  <si>
    <t>表示用</t>
    <rPh sb="0" eb="2">
      <t>ヒョウジ</t>
    </rPh>
    <rPh sb="2" eb="3">
      <t>ヨウ</t>
    </rPh>
    <phoneticPr fontId="2"/>
  </si>
  <si>
    <t>契約日</t>
    <rPh sb="0" eb="3">
      <t>ケイヤクビ</t>
    </rPh>
    <phoneticPr fontId="2"/>
  </si>
  <si>
    <t>発注機関</t>
    <phoneticPr fontId="2"/>
  </si>
  <si>
    <t>ここが監督職員（主任監督員が監督職員になるなら表記をずらして）</t>
    <rPh sb="3" eb="7">
      <t>カントクショクイン</t>
    </rPh>
    <rPh sb="8" eb="10">
      <t>シュニン</t>
    </rPh>
    <rPh sb="10" eb="13">
      <t>カントクイン</t>
    </rPh>
    <rPh sb="14" eb="18">
      <t>カントクショクイン</t>
    </rPh>
    <rPh sb="23" eb="25">
      <t>ヒョウキ</t>
    </rPh>
    <phoneticPr fontId="2"/>
  </si>
  <si>
    <t>　</t>
    <phoneticPr fontId="2"/>
  </si>
  <si>
    <t>以下、工事用</t>
    <rPh sb="0" eb="2">
      <t>イカ</t>
    </rPh>
    <rPh sb="3" eb="5">
      <t>コウジ</t>
    </rPh>
    <rPh sb="5" eb="6">
      <t>ヨウ</t>
    </rPh>
    <phoneticPr fontId="2"/>
  </si>
  <si>
    <t>以下、業務用</t>
    <rPh sb="0" eb="2">
      <t>イカ</t>
    </rPh>
    <rPh sb="3" eb="5">
      <t>ギョウム</t>
    </rPh>
    <rPh sb="5" eb="6">
      <t>ヨウ</t>
    </rPh>
    <phoneticPr fontId="2"/>
  </si>
  <si>
    <t>以下、営繕用</t>
    <rPh sb="0" eb="2">
      <t>イカ</t>
    </rPh>
    <rPh sb="3" eb="5">
      <t>エイゼン</t>
    </rPh>
    <rPh sb="5" eb="6">
      <t>ヨウ</t>
    </rPh>
    <phoneticPr fontId="2"/>
  </si>
  <si>
    <t>発注年度</t>
    <phoneticPr fontId="2"/>
  </si>
  <si>
    <t>工事番号</t>
    <phoneticPr fontId="2"/>
  </si>
  <si>
    <t>設計書コード</t>
    <rPh sb="0" eb="3">
      <t>セッケイショ</t>
    </rPh>
    <phoneticPr fontId="2"/>
  </si>
  <si>
    <t>工事番号（XML用）</t>
    <phoneticPr fontId="2"/>
  </si>
  <si>
    <t>※非表示行</t>
    <rPh sb="1" eb="4">
      <t>ヒヒョウジ</t>
    </rPh>
    <rPh sb="4" eb="5">
      <t>ギョウ</t>
    </rPh>
    <phoneticPr fontId="2"/>
  </si>
  <si>
    <t>工事名</t>
    <phoneticPr fontId="2"/>
  </si>
  <si>
    <t>業務名称</t>
    <rPh sb="0" eb="2">
      <t>ギョウム</t>
    </rPh>
    <rPh sb="2" eb="4">
      <t>メイショウ</t>
    </rPh>
    <phoneticPr fontId="2"/>
  </si>
  <si>
    <t>契約番号</t>
    <phoneticPr fontId="2"/>
  </si>
  <si>
    <t>工事場所</t>
    <phoneticPr fontId="2"/>
  </si>
  <si>
    <t>住所</t>
    <rPh sb="0" eb="2">
      <t>ジュウショ</t>
    </rPh>
    <phoneticPr fontId="2"/>
  </si>
  <si>
    <t>工期</t>
  </si>
  <si>
    <t>履行期間</t>
    <rPh sb="0" eb="2">
      <t>リコウ</t>
    </rPh>
    <rPh sb="2" eb="4">
      <t>キカン</t>
    </rPh>
    <phoneticPr fontId="2"/>
  </si>
  <si>
    <t>開始</t>
    <rPh sb="0" eb="2">
      <t>カイシ</t>
    </rPh>
    <phoneticPr fontId="2"/>
  </si>
  <si>
    <t>着手</t>
    <rPh sb="0" eb="2">
      <t>チャクシュ</t>
    </rPh>
    <phoneticPr fontId="2"/>
  </si>
  <si>
    <t>完成</t>
    <rPh sb="0" eb="2">
      <t>カンセイ</t>
    </rPh>
    <phoneticPr fontId="2"/>
  </si>
  <si>
    <t>完了</t>
    <rPh sb="0" eb="2">
      <t>カンリョウ</t>
    </rPh>
    <phoneticPr fontId="2"/>
  </si>
  <si>
    <t>工事の契約金額（税込）</t>
    <phoneticPr fontId="2"/>
  </si>
  <si>
    <t>契約金額（税込）</t>
    <rPh sb="0" eb="2">
      <t>ケイヤク</t>
    </rPh>
    <rPh sb="2" eb="4">
      <t>キンガク</t>
    </rPh>
    <phoneticPr fontId="2"/>
  </si>
  <si>
    <t>工事（土木工事、舗装工事、塗装工事等）</t>
    <phoneticPr fontId="2"/>
  </si>
  <si>
    <t>土木設計・測量・地質調査業務</t>
    <phoneticPr fontId="2"/>
  </si>
  <si>
    <t>建築工事・電気設備工事・機械設備工事等</t>
    <phoneticPr fontId="2"/>
  </si>
  <si>
    <t>現場代理人</t>
  </si>
  <si>
    <t>管理技術者</t>
  </si>
  <si>
    <t>監理(主任)技術者</t>
    <phoneticPr fontId="2"/>
  </si>
  <si>
    <t>照査技術者</t>
  </si>
  <si>
    <t>監理技術者</t>
    <phoneticPr fontId="2"/>
  </si>
  <si>
    <t>担当技術者</t>
    <phoneticPr fontId="2"/>
  </si>
  <si>
    <t>主任技術者</t>
    <phoneticPr fontId="2"/>
  </si>
  <si>
    <t>閲覧者</t>
    <phoneticPr fontId="2"/>
  </si>
  <si>
    <t>※文書の決裁は行いません</t>
    <phoneticPr fontId="2"/>
  </si>
  <si>
    <t>現場技術員</t>
    <phoneticPr fontId="2"/>
  </si>
  <si>
    <t>監督員</t>
    <rPh sb="0" eb="3">
      <t>カントクイン</t>
    </rPh>
    <phoneticPr fontId="2"/>
  </si>
  <si>
    <t>総括調査員</t>
    <phoneticPr fontId="2"/>
  </si>
  <si>
    <t>主任監督員</t>
    <phoneticPr fontId="2"/>
  </si>
  <si>
    <t>主任調査員</t>
    <phoneticPr fontId="2"/>
  </si>
  <si>
    <t>ここが監督職員（主任調査員が監督職員になるなら表記をずらして）</t>
    <phoneticPr fontId="2"/>
  </si>
  <si>
    <t>ここが監督職員（主任監督員が監督職員になるなら表記をずらして）</t>
    <phoneticPr fontId="2"/>
  </si>
  <si>
    <t>総括監督員</t>
    <phoneticPr fontId="2"/>
  </si>
  <si>
    <t>調査員</t>
    <phoneticPr fontId="2"/>
  </si>
  <si>
    <t>閲覧者</t>
    <rPh sb="0" eb="3">
      <t>エツランシャ</t>
    </rPh>
    <phoneticPr fontId="2"/>
  </si>
  <si>
    <t>管理センター</t>
    <phoneticPr fontId="2"/>
  </si>
  <si>
    <t>管理センター</t>
  </si>
  <si>
    <t>課</t>
    <rPh sb="0" eb="1">
      <t>カ</t>
    </rPh>
    <phoneticPr fontId="2"/>
  </si>
  <si>
    <t>以下、定価</t>
    <rPh sb="0" eb="2">
      <t>イカ</t>
    </rPh>
    <rPh sb="3" eb="5">
      <t>テイカ</t>
    </rPh>
    <phoneticPr fontId="2"/>
  </si>
  <si>
    <t>登録手数料</t>
    <rPh sb="0" eb="2">
      <t>トウロク</t>
    </rPh>
    <rPh sb="2" eb="5">
      <t>テスウリョウ</t>
    </rPh>
    <phoneticPr fontId="2"/>
  </si>
  <si>
    <t>月額単価</t>
    <rPh sb="0" eb="4">
      <t>ゲツガクタンカ</t>
    </rPh>
    <phoneticPr fontId="2"/>
  </si>
  <si>
    <t>CADビューア（月額）</t>
    <rPh sb="8" eb="10">
      <t>ゲツガク</t>
    </rPh>
    <phoneticPr fontId="2"/>
  </si>
  <si>
    <t>IBMeeting（月額）</t>
    <phoneticPr fontId="2"/>
  </si>
  <si>
    <t>honshi-info@i-sus.com</t>
    <phoneticPr fontId="2"/>
  </si>
  <si>
    <t>メールアドレス</t>
    <phoneticPr fontId="2"/>
  </si>
  <si>
    <t>https://www.i-sus.com/applicat/contact.php?munic_code=99998</t>
    <phoneticPr fontId="2"/>
  </si>
  <si>
    <t>こちらをクリックすると送信用Webフォームが開きます</t>
    <rPh sb="11" eb="13">
      <t>ソウシン</t>
    </rPh>
    <rPh sb="13" eb="14">
      <t>ヨウ</t>
    </rPh>
    <phoneticPr fontId="2"/>
  </si>
  <si>
    <t>メールアドレス表示用文字列</t>
    <rPh sb="7" eb="9">
      <t>ヒョウジ</t>
    </rPh>
    <rPh sb="9" eb="10">
      <t>ヨウ</t>
    </rPh>
    <rPh sb="10" eb="13">
      <t>モジレツ</t>
    </rPh>
    <phoneticPr fontId="2"/>
  </si>
  <si>
    <t>サービス名称</t>
    <phoneticPr fontId="2"/>
  </si>
  <si>
    <t>種目</t>
    <rPh sb="0" eb="2">
      <t>シュモク</t>
    </rPh>
    <phoneticPr fontId="2"/>
  </si>
  <si>
    <t>1：工事、２：業務、３：営繕　の切り替え欄</t>
    <rPh sb="2" eb="4">
      <t>コウジ</t>
    </rPh>
    <rPh sb="7" eb="9">
      <t>ギョウム</t>
    </rPh>
    <rPh sb="12" eb="14">
      <t>エイゼン</t>
    </rPh>
    <rPh sb="15" eb="16">
      <t>キ</t>
    </rPh>
    <rPh sb="17" eb="18">
      <t>カ</t>
    </rPh>
    <rPh sb="19" eb="20">
      <t>ラン</t>
    </rPh>
    <phoneticPr fontId="2"/>
  </si>
  <si>
    <t>部局</t>
    <rPh sb="0" eb="2">
      <t>ブキョク</t>
    </rPh>
    <phoneticPr fontId="2"/>
  </si>
  <si>
    <t>ブリッジ名称</t>
    <rPh sb="4" eb="6">
      <t>メイショウ</t>
    </rPh>
    <phoneticPr fontId="2"/>
  </si>
  <si>
    <t>x</t>
    <phoneticPr fontId="2"/>
  </si>
  <si>
    <t>部局＆種目</t>
    <rPh sb="0" eb="2">
      <t>ブキョク</t>
    </rPh>
    <rPh sb="3" eb="5">
      <t>シュモク</t>
    </rPh>
    <phoneticPr fontId="2"/>
  </si>
  <si>
    <t>組織の名称</t>
  </si>
  <si>
    <t>区分</t>
    <rPh sb="0" eb="2">
      <t>クブン</t>
    </rPh>
    <phoneticPr fontId="2"/>
  </si>
  <si>
    <t>環境政策局</t>
  </si>
  <si>
    <t>文化市民局</t>
  </si>
  <si>
    <t>産業観光局</t>
  </si>
  <si>
    <t>都市計画局</t>
    <phoneticPr fontId="2"/>
  </si>
  <si>
    <t>建設局</t>
    <phoneticPr fontId="2"/>
  </si>
  <si>
    <t>交通局</t>
  </si>
  <si>
    <t>上下水道局</t>
    <phoneticPr fontId="2"/>
  </si>
  <si>
    <t>保健福祉局</t>
  </si>
  <si>
    <t>消防局</t>
  </si>
  <si>
    <t>行財政局</t>
  </si>
  <si>
    <t>総合企画局</t>
  </si>
  <si>
    <t>教育委員会事務局</t>
    <phoneticPr fontId="2"/>
  </si>
  <si>
    <t>工事施工中における受発注者間の情報共有システム機能要件 2019年版 営繕工事編</t>
    <phoneticPr fontId="2"/>
  </si>
  <si>
    <t>本サービスにて使用できる帳票については、当社と本州四国連絡高速道路株式会社との協議のうえ決定されてた「議事録」、「業務等議事録」、「工事材料確認願」、「工事材料使用届」、「工事施工立会い（検査）願」、「工事変更指示書」、「工事打合せ簿」の７種類を実装。</t>
    <phoneticPr fontId="2"/>
  </si>
  <si>
    <t>利用規約（別紙）より引用してくること</t>
    <phoneticPr fontId="2"/>
  </si>
  <si>
    <t>子ども若者はぐくみ局</t>
  </si>
  <si>
    <t>区役所</t>
  </si>
  <si>
    <t>会計室</t>
  </si>
  <si>
    <t>市会事務局</t>
  </si>
  <si>
    <t>選挙管理委員会事務局</t>
  </si>
  <si>
    <t>区選挙管理委員会事務局</t>
  </si>
  <si>
    <t>監査事務局</t>
  </si>
  <si>
    <t>人事委員会事務局</t>
  </si>
  <si>
    <t>農業委員会事務局</t>
  </si>
  <si>
    <t>固定資産評価審査委員会事務室</t>
  </si>
  <si>
    <t>情報共有システムinformation-bridge利用申込書</t>
    <rPh sb="0" eb="2">
      <t>ジョウホウ</t>
    </rPh>
    <rPh sb="2" eb="4">
      <t>キョウユウ</t>
    </rPh>
    <rPh sb="26" eb="28">
      <t>リヨウ</t>
    </rPh>
    <rPh sb="28" eb="30">
      <t>モウシコミ</t>
    </rPh>
    <rPh sb="30" eb="31">
      <t>ショ</t>
    </rPh>
    <phoneticPr fontId="2"/>
  </si>
  <si>
    <t>申込先：株式会社アイサス</t>
    <rPh sb="0" eb="2">
      <t>モウシコミ</t>
    </rPh>
    <rPh sb="2" eb="3">
      <t>サキ</t>
    </rPh>
    <phoneticPr fontId="2"/>
  </si>
  <si>
    <t>「情報共有システムinformation-bridge利用規約」の各条項を了知のうえ、情報共有システムinformation-bridgeの利用を申し込みます。</t>
    <phoneticPr fontId="2"/>
  </si>
  <si>
    <t>申込みサービス名称</t>
    <rPh sb="0" eb="2">
      <t>モウシコミ</t>
    </rPh>
    <rPh sb="7" eb="9">
      <t>メイショウ</t>
    </rPh>
    <phoneticPr fontId="2"/>
  </si>
  <si>
    <t>１：会社情報</t>
    <rPh sb="2" eb="4">
      <t>カイシャ</t>
    </rPh>
    <rPh sb="4" eb="6">
      <t>ジョウホウ</t>
    </rPh>
    <phoneticPr fontId="2"/>
  </si>
  <si>
    <t>※共同企業体でご利用の場合、下記項目にある『共同企業名』をご記入ください。該当しない場合は空欄で構いません。</t>
    <rPh sb="1" eb="3">
      <t>キョウドウ</t>
    </rPh>
    <rPh sb="3" eb="5">
      <t>キギョウ</t>
    </rPh>
    <rPh sb="5" eb="6">
      <t>カラダ</t>
    </rPh>
    <rPh sb="8" eb="10">
      <t>リヨウ</t>
    </rPh>
    <rPh sb="11" eb="13">
      <t>バアイ</t>
    </rPh>
    <rPh sb="14" eb="18">
      <t>カキコウモク</t>
    </rPh>
    <rPh sb="22" eb="24">
      <t>キョウドウ</t>
    </rPh>
    <rPh sb="24" eb="26">
      <t>キギョウ</t>
    </rPh>
    <rPh sb="26" eb="27">
      <t>メイ</t>
    </rPh>
    <rPh sb="30" eb="32">
      <t>キニュウ</t>
    </rPh>
    <rPh sb="37" eb="39">
      <t>ガイトウ</t>
    </rPh>
    <rPh sb="42" eb="44">
      <t>バアイ</t>
    </rPh>
    <rPh sb="45" eb="47">
      <t>クウラン</t>
    </rPh>
    <rPh sb="48" eb="49">
      <t>カマ</t>
    </rPh>
    <phoneticPr fontId="2"/>
  </si>
  <si>
    <t>お申込み会社名</t>
    <rPh sb="1" eb="3">
      <t>モウシコ</t>
    </rPh>
    <rPh sb="4" eb="7">
      <t>カイシャメイ</t>
    </rPh>
    <phoneticPr fontId="2"/>
  </si>
  <si>
    <t>（フリガナ）</t>
    <phoneticPr fontId="2"/>
  </si>
  <si>
    <t>会社代表者の役職・お名前</t>
    <rPh sb="0" eb="2">
      <t>カイシャ</t>
    </rPh>
    <rPh sb="2" eb="4">
      <t>ダイヒョウ</t>
    </rPh>
    <rPh sb="4" eb="5">
      <t>シャ</t>
    </rPh>
    <rPh sb="6" eb="8">
      <t>ヤクショク</t>
    </rPh>
    <rPh sb="10" eb="12">
      <t>ナマエ</t>
    </rPh>
    <phoneticPr fontId="2"/>
  </si>
  <si>
    <t>（お名前のフリガナ）</t>
    <phoneticPr fontId="2"/>
  </si>
  <si>
    <t>郵便番号</t>
    <rPh sb="0" eb="4">
      <t>ユウビンバンゴウ</t>
    </rPh>
    <phoneticPr fontId="2"/>
  </si>
  <si>
    <t>会社の住所　</t>
    <rPh sb="0" eb="2">
      <t>カイシャ</t>
    </rPh>
    <rPh sb="3" eb="5">
      <t>ジュウショ</t>
    </rPh>
    <phoneticPr fontId="2"/>
  </si>
  <si>
    <t>会社の電話番号（代表）</t>
    <rPh sb="0" eb="2">
      <t>カイシャ</t>
    </rPh>
    <rPh sb="3" eb="5">
      <t>デンワ</t>
    </rPh>
    <rPh sb="5" eb="7">
      <t>バンゴウ</t>
    </rPh>
    <rPh sb="8" eb="10">
      <t>ダイヒョウ</t>
    </rPh>
    <phoneticPr fontId="2"/>
  </si>
  <si>
    <t>建設業許可番号</t>
    <rPh sb="0" eb="3">
      <t>ケンセツギョウ</t>
    </rPh>
    <rPh sb="3" eb="5">
      <t>キョカ</t>
    </rPh>
    <rPh sb="5" eb="7">
      <t>バンゴウ</t>
    </rPh>
    <phoneticPr fontId="2"/>
  </si>
  <si>
    <t>許可区分</t>
    <rPh sb="0" eb="2">
      <t>キョカ</t>
    </rPh>
    <rPh sb="2" eb="4">
      <t>クブン</t>
    </rPh>
    <phoneticPr fontId="2"/>
  </si>
  <si>
    <t>許可番号</t>
    <rPh sb="0" eb="2">
      <t>キョカ</t>
    </rPh>
    <rPh sb="2" eb="4">
      <t>バンゴウ</t>
    </rPh>
    <phoneticPr fontId="2"/>
  </si>
  <si>
    <t>共同企業体名</t>
    <rPh sb="5" eb="6">
      <t>メイ</t>
    </rPh>
    <phoneticPr fontId="2"/>
  </si>
  <si>
    <t>(共同企業体名のフリガナ）</t>
    <phoneticPr fontId="2"/>
  </si>
  <si>
    <t>２：御請求情報</t>
    <rPh sb="2" eb="3">
      <t>ゴ</t>
    </rPh>
    <rPh sb="3" eb="5">
      <t>セイキュウ</t>
    </rPh>
    <rPh sb="5" eb="7">
      <t>ジョウホウ</t>
    </rPh>
    <phoneticPr fontId="2"/>
  </si>
  <si>
    <t>請求書受取担当者氏名</t>
    <rPh sb="0" eb="2">
      <t>セイキュウ</t>
    </rPh>
    <rPh sb="2" eb="3">
      <t>ショ</t>
    </rPh>
    <rPh sb="3" eb="5">
      <t>ウケトリ</t>
    </rPh>
    <rPh sb="5" eb="8">
      <t>タントウシャ</t>
    </rPh>
    <rPh sb="8" eb="10">
      <t>シメイ</t>
    </rPh>
    <phoneticPr fontId="2"/>
  </si>
  <si>
    <t>請求書受取担当者メールアドレス</t>
    <rPh sb="0" eb="2">
      <t>セイキュウ</t>
    </rPh>
    <rPh sb="2" eb="3">
      <t>ショ</t>
    </rPh>
    <rPh sb="3" eb="5">
      <t>ウケトリ</t>
    </rPh>
    <rPh sb="5" eb="8">
      <t>タントウシャ</t>
    </rPh>
    <phoneticPr fontId="2"/>
  </si>
  <si>
    <t>請求書受取担当者連絡先電話番号</t>
    <rPh sb="0" eb="2">
      <t>セイキュウ</t>
    </rPh>
    <rPh sb="2" eb="3">
      <t>ショ</t>
    </rPh>
    <rPh sb="3" eb="5">
      <t>ウケトリ</t>
    </rPh>
    <rPh sb="5" eb="8">
      <t>タントウシャ</t>
    </rPh>
    <rPh sb="8" eb="10">
      <t>レンラク</t>
    </rPh>
    <rPh sb="10" eb="11">
      <t>サキ</t>
    </rPh>
    <rPh sb="11" eb="13">
      <t>デンワ</t>
    </rPh>
    <rPh sb="13" eb="15">
      <t>バンゴウ</t>
    </rPh>
    <phoneticPr fontId="2"/>
  </si>
  <si>
    <t>※請求書受取担当者とは、情報共有システムinformation-bridge利用規約第２条（定義）(13)で定義される『企業管理者』に相当します</t>
    <phoneticPr fontId="2"/>
  </si>
  <si>
    <t>利用申込書送付先</t>
    <rPh sb="0" eb="2">
      <t>リヨウ</t>
    </rPh>
    <rPh sb="2" eb="5">
      <t>モウシコミショ</t>
    </rPh>
    <rPh sb="5" eb="7">
      <t>ソウフ</t>
    </rPh>
    <rPh sb="7" eb="8">
      <t>サキ</t>
    </rPh>
    <phoneticPr fontId="2"/>
  </si>
  <si>
    <t>申込や運用、現地サポートについては下記連絡先か担当営業までお問い合わせください</t>
    <rPh sb="0" eb="2">
      <t>モウシコミ</t>
    </rPh>
    <rPh sb="3" eb="5">
      <t>ウンヨウ</t>
    </rPh>
    <rPh sb="6" eb="8">
      <t>ゲンチ</t>
    </rPh>
    <rPh sb="17" eb="19">
      <t>カキ</t>
    </rPh>
    <rPh sb="19" eb="22">
      <t>レンラクサキ</t>
    </rPh>
    <rPh sb="23" eb="25">
      <t>タントウ</t>
    </rPh>
    <rPh sb="25" eb="27">
      <t>エイギョウ</t>
    </rPh>
    <rPh sb="30" eb="31">
      <t>ト</t>
    </rPh>
    <rPh sb="32" eb="33">
      <t>ア</t>
    </rPh>
    <phoneticPr fontId="2"/>
  </si>
  <si>
    <t>　　　　　〒920-0016　石川県金沢市諸江町中丁171-1　
　　　　　　【本社】　　　　　TEL　076-208-3420　FAX　076-262-1550</t>
    <rPh sb="15" eb="18">
      <t>イシカワケン</t>
    </rPh>
    <rPh sb="18" eb="21">
      <t>カナザワシ</t>
    </rPh>
    <rPh sb="21" eb="23">
      <t>モロエ</t>
    </rPh>
    <rPh sb="23" eb="24">
      <t>マチ</t>
    </rPh>
    <rPh sb="24" eb="26">
      <t>ナカチョウ</t>
    </rPh>
    <rPh sb="40" eb="42">
      <t>ホンシャ</t>
    </rPh>
    <phoneticPr fontId="2"/>
  </si>
  <si>
    <t>　　　　　〒700-0927　岡山県岡山市北区西古松1丁目1-26　
　　　　　　【中・四国支店】　TEL　086-259-0121　FAX　086-259-0122</t>
    <rPh sb="15" eb="26">
      <t>７００－０９２７</t>
    </rPh>
    <rPh sb="27" eb="29">
      <t>チョウメ</t>
    </rPh>
    <rPh sb="42" eb="43">
      <t>チュウ</t>
    </rPh>
    <rPh sb="44" eb="46">
      <t>シコク</t>
    </rPh>
    <rPh sb="46" eb="48">
      <t>シテン</t>
    </rPh>
    <phoneticPr fontId="2"/>
  </si>
  <si>
    <t>　　　　　〒983-0043　宮城県仙台市宮城野区萩野町2-3-1　オフィスヤマトビルⅢ　
　　　　　　【東北支店】　　　TEL　022-290-3550　FAX　022-290-3551</t>
    <rPh sb="15" eb="17">
      <t>ミヤギ</t>
    </rPh>
    <rPh sb="17" eb="18">
      <t>ケン</t>
    </rPh>
    <rPh sb="18" eb="20">
      <t>センダイ</t>
    </rPh>
    <rPh sb="20" eb="21">
      <t>シ</t>
    </rPh>
    <rPh sb="21" eb="24">
      <t>ミヤギノ</t>
    </rPh>
    <rPh sb="24" eb="25">
      <t>ク</t>
    </rPh>
    <rPh sb="25" eb="27">
      <t>ハギノ</t>
    </rPh>
    <rPh sb="27" eb="28">
      <t>マチ</t>
    </rPh>
    <rPh sb="53" eb="55">
      <t>トウホク</t>
    </rPh>
    <rPh sb="55" eb="57">
      <t>シテン</t>
    </rPh>
    <phoneticPr fontId="2"/>
  </si>
  <si>
    <t>※ご利用開始希望日※</t>
    <rPh sb="2" eb="4">
      <t>リヨウ</t>
    </rPh>
    <rPh sb="4" eb="6">
      <t>カイシ</t>
    </rPh>
    <rPh sb="6" eb="9">
      <t>キボウビ</t>
    </rPh>
    <phoneticPr fontId="2"/>
  </si>
  <si>
    <t>※見積書番号</t>
    <rPh sb="1" eb="4">
      <t>ミツモリショ</t>
    </rPh>
    <rPh sb="4" eb="6">
      <t>バンゴウ</t>
    </rPh>
    <phoneticPr fontId="2"/>
  </si>
  <si>
    <t>1.利用者データ（受注者）</t>
    <rPh sb="2" eb="4">
      <t>リヨウ</t>
    </rPh>
    <rPh sb="4" eb="5">
      <t>シャ</t>
    </rPh>
    <rPh sb="9" eb="11">
      <t>ジュチュウ</t>
    </rPh>
    <rPh sb="11" eb="12">
      <t>シャ</t>
    </rPh>
    <phoneticPr fontId="2"/>
  </si>
  <si>
    <t>　変更時の変更適用日入力欄</t>
    <rPh sb="1" eb="3">
      <t>ヘンコウ</t>
    </rPh>
    <rPh sb="3" eb="4">
      <t>ジ</t>
    </rPh>
    <rPh sb="5" eb="7">
      <t>ヘンコウ</t>
    </rPh>
    <rPh sb="7" eb="9">
      <t>テキヨウ</t>
    </rPh>
    <rPh sb="9" eb="10">
      <t>ビ</t>
    </rPh>
    <rPh sb="10" eb="12">
      <t>ニュウリョク</t>
    </rPh>
    <rPh sb="12" eb="13">
      <t>ラン</t>
    </rPh>
    <phoneticPr fontId="2"/>
  </si>
  <si>
    <t>1-1.企業情報</t>
    <rPh sb="4" eb="6">
      <t>キギョウ</t>
    </rPh>
    <rPh sb="6" eb="8">
      <t>ジョウホウ</t>
    </rPh>
    <phoneticPr fontId="2"/>
  </si>
  <si>
    <t>項　　　　　　　目</t>
    <rPh sb="0" eb="1">
      <t>コウ</t>
    </rPh>
    <rPh sb="8" eb="9">
      <t>モク</t>
    </rPh>
    <phoneticPr fontId="2"/>
  </si>
  <si>
    <t>当初</t>
    <rPh sb="0" eb="2">
      <t>トウショ</t>
    </rPh>
    <phoneticPr fontId="2"/>
  </si>
  <si>
    <t>変更</t>
    <rPh sb="0" eb="2">
      <t>ヘンコウ</t>
    </rPh>
    <phoneticPr fontId="2"/>
  </si>
  <si>
    <t>会社代表者のお名前</t>
    <rPh sb="0" eb="2">
      <t>カイシャ</t>
    </rPh>
    <rPh sb="2" eb="4">
      <t>ダイヒョウ</t>
    </rPh>
    <rPh sb="4" eb="5">
      <t>シャ</t>
    </rPh>
    <rPh sb="7" eb="9">
      <t>ナマエ</t>
    </rPh>
    <phoneticPr fontId="2"/>
  </si>
  <si>
    <t>会社の住所　　</t>
    <rPh sb="0" eb="2">
      <t>カイシャ</t>
    </rPh>
    <rPh sb="3" eb="5">
      <t>ジュウショ</t>
    </rPh>
    <phoneticPr fontId="2"/>
  </si>
  <si>
    <t>ご記入いただきました『ご利用開始希望日』からのサービス利用開始に向けて準備させていただきます。諸事情によりご希望に添えない場合がありましたら、ご連絡をさせていただきます。
なお利用開始処理につきましては、当方の作業は当日の午前中を目途に行われますが、当日の混雑状況等により利用開始が多少遅くなることがございます。何卒ご了承ください。</t>
    <phoneticPr fontId="2"/>
  </si>
  <si>
    <t>発注年度</t>
    <rPh sb="0" eb="2">
      <t>ハッチュウ</t>
    </rPh>
    <rPh sb="2" eb="4">
      <t>ネンド</t>
    </rPh>
    <phoneticPr fontId="2"/>
  </si>
  <si>
    <t>◆</t>
    <phoneticPr fontId="2"/>
  </si>
  <si>
    <t>『変更時の変更適用日』について</t>
    <phoneticPr fontId="2"/>
  </si>
  <si>
    <r>
      <t>担当者等の変更の場合は、</t>
    </r>
    <r>
      <rPr>
        <b/>
        <u/>
        <sz val="12"/>
        <color rgb="FFFF0000"/>
        <rFont val="BIZ UDゴシック"/>
        <family val="3"/>
        <charset val="128"/>
      </rPr>
      <t>担当者が着任された日付（変更になった日付）</t>
    </r>
    <r>
      <rPr>
        <sz val="12"/>
        <rFont val="BIZ UDゴシック"/>
        <family val="3"/>
        <charset val="128"/>
      </rPr>
      <t>を記入してください。</t>
    </r>
    <phoneticPr fontId="2"/>
  </si>
  <si>
    <t>工期内であれば、過去日付に遡って変更することも可能です。</t>
    <phoneticPr fontId="2"/>
  </si>
  <si>
    <t>『変更時の変更欄』について</t>
    <phoneticPr fontId="2"/>
  </si>
  <si>
    <t>工事情報に変更が生じた場合は、変更欄にご記入の上申請をお願いいたします。</t>
    <phoneticPr fontId="2"/>
  </si>
  <si>
    <t>発注機関</t>
    <rPh sb="0" eb="2">
      <t>ハッチュウ</t>
    </rPh>
    <rPh sb="2" eb="4">
      <t>キカン</t>
    </rPh>
    <phoneticPr fontId="2"/>
  </si>
  <si>
    <t>案件種目</t>
    <phoneticPr fontId="2"/>
  </si>
  <si>
    <t>※選択された種目と発注部局によっては、当サービスをご利用いただけない場合があります。</t>
    <phoneticPr fontId="2"/>
  </si>
  <si>
    <t>当社がご提供するサービスが適応する機能基準および実装帳票は以下の通りです。
　ご利用目的に応じたサービスであることをご確認いただきまして、受発注者協議の上お申込みくださいますようお願いいたします。</t>
    <phoneticPr fontId="2"/>
  </si>
  <si>
    <t>氏名</t>
    <rPh sb="0" eb="2">
      <t>シメイ</t>
    </rPh>
    <phoneticPr fontId="2"/>
  </si>
  <si>
    <t>補足１.</t>
    <rPh sb="0" eb="2">
      <t>ホソク</t>
    </rPh>
    <phoneticPr fontId="2"/>
  </si>
  <si>
    <t>お申込みいただきました会社（企業）様には属しておらず、例えば共同企業体に参加される別企業様に属される方は、必ず所属する会社名をご記入ください。</t>
    <phoneticPr fontId="2"/>
  </si>
  <si>
    <t>連絡先電話番号</t>
    <rPh sb="0" eb="2">
      <t>レンラク</t>
    </rPh>
    <rPh sb="2" eb="3">
      <t>サキ</t>
    </rPh>
    <rPh sb="3" eb="5">
      <t>デンワ</t>
    </rPh>
    <rPh sb="5" eb="7">
      <t>バンゴウ</t>
    </rPh>
    <phoneticPr fontId="2"/>
  </si>
  <si>
    <t>上記「お申込み会社名」に属していない場合は、必ずご記入下さい。（必須）</t>
    <rPh sb="0" eb="2">
      <t>ジョウキ</t>
    </rPh>
    <rPh sb="4" eb="6">
      <t>モウシコ</t>
    </rPh>
    <rPh sb="7" eb="10">
      <t>カイシャメイ</t>
    </rPh>
    <rPh sb="32" eb="34">
      <t>ヒッス</t>
    </rPh>
    <phoneticPr fontId="2"/>
  </si>
  <si>
    <t>所属先会社名称</t>
    <rPh sb="0" eb="2">
      <t>ショゾク</t>
    </rPh>
    <rPh sb="2" eb="3">
      <t>サキ</t>
    </rPh>
    <rPh sb="3" eb="5">
      <t>カイシャ</t>
    </rPh>
    <rPh sb="5" eb="7">
      <t>メイショウ</t>
    </rPh>
    <phoneticPr fontId="2"/>
  </si>
  <si>
    <t>所属先が検索可能な固定電話番号、住所、またはWebサイトURL等をご記入下さい。（任意）</t>
    <rPh sb="16" eb="18">
      <t>ジュウショ</t>
    </rPh>
    <rPh sb="41" eb="43">
      <t>ニンイ</t>
    </rPh>
    <phoneticPr fontId="2"/>
  </si>
  <si>
    <t>所属先電話番号等</t>
    <rPh sb="0" eb="3">
      <t>ショゾクサキ</t>
    </rPh>
    <rPh sb="3" eb="7">
      <t>デンワバンゴウ</t>
    </rPh>
    <rPh sb="7" eb="8">
      <t>トウ</t>
    </rPh>
    <phoneticPr fontId="2"/>
  </si>
  <si>
    <t>補足２.</t>
    <rPh sb="0" eb="2">
      <t>ホソク</t>
    </rPh>
    <phoneticPr fontId="2"/>
  </si>
  <si>
    <t>お申込みいただきました会社（企業）様には属しておらず、例えば共同企業体に参加される別企業様に属される方は、その所属する会社に直接ご連絡可能な会社代表電話番号、住所、あるいはWebサイトURLをご記入ください。</t>
    <rPh sb="79" eb="81">
      <t>ジュウショ</t>
    </rPh>
    <phoneticPr fontId="2"/>
  </si>
  <si>
    <t>メールアドレス</t>
  </si>
  <si>
    <t>上記「お申込み会社名」に属していない場合は、必ずご記入下さい。（必須）</t>
    <phoneticPr fontId="2"/>
  </si>
  <si>
    <t>所属先が検索可能な固定電話番号、住所、またはWebサイトURL等をご記入下さい。（任意）</t>
    <phoneticPr fontId="2"/>
  </si>
  <si>
    <t>2.利用者データ（発注者）</t>
    <rPh sb="2" eb="5">
      <t>リヨウシャ</t>
    </rPh>
    <rPh sb="9" eb="12">
      <t>ハッチュウシャ</t>
    </rPh>
    <phoneticPr fontId="2"/>
  </si>
  <si>
    <t>2-2.担当職員</t>
    <rPh sb="4" eb="6">
      <t>タントウ</t>
    </rPh>
    <rPh sb="6" eb="8">
      <t>ショクイン</t>
    </rPh>
    <phoneticPr fontId="2"/>
  </si>
  <si>
    <t>※　表示されている職位名を変更したい場合は、直接入力をしてください。　※</t>
    <phoneticPr fontId="2"/>
  </si>
  <si>
    <t>補足３.</t>
    <rPh sb="0" eb="2">
      <t>ホソク</t>
    </rPh>
    <phoneticPr fontId="2"/>
  </si>
  <si>
    <t>『2-2.担当職員』の「所属先名称」について</t>
    <phoneticPr fontId="2"/>
  </si>
  <si>
    <t>上記の『部署』に属さない方は、必ずご記入下さい。</t>
    <rPh sb="0" eb="2">
      <t>ジョウキ</t>
    </rPh>
    <rPh sb="12" eb="13">
      <t>カタ</t>
    </rPh>
    <phoneticPr fontId="2"/>
  </si>
  <si>
    <t>所属先名称</t>
    <rPh sb="0" eb="2">
      <t>ショゾク</t>
    </rPh>
    <rPh sb="2" eb="3">
      <t>サキ</t>
    </rPh>
    <rPh sb="3" eb="5">
      <t>メイショウ</t>
    </rPh>
    <phoneticPr fontId="2"/>
  </si>
  <si>
    <t>所属先が検索可能な固定電話番号、住所、またはWebサイトURL等をご記入下さい。</t>
    <rPh sb="6" eb="8">
      <t>カノウ</t>
    </rPh>
    <rPh sb="16" eb="18">
      <t>ジュウショ</t>
    </rPh>
    <phoneticPr fontId="2"/>
  </si>
  <si>
    <t>補足４.</t>
    <phoneticPr fontId="2"/>
  </si>
  <si>
    <t>『2-2.担当職員』の「所属先電話番号等」について</t>
    <phoneticPr fontId="2"/>
  </si>
  <si>
    <t>※記入欄が足りない場合は、行を追加しご記入願います。</t>
    <rPh sb="1" eb="3">
      <t>キニュウ</t>
    </rPh>
    <rPh sb="3" eb="4">
      <t>ラン</t>
    </rPh>
    <rPh sb="5" eb="6">
      <t>タ</t>
    </rPh>
    <rPh sb="9" eb="11">
      <t>バアイ</t>
    </rPh>
    <rPh sb="13" eb="14">
      <t>ギョウ</t>
    </rPh>
    <rPh sb="15" eb="17">
      <t>ツイカ</t>
    </rPh>
    <rPh sb="19" eb="22">
      <t>キニュウネガ</t>
    </rPh>
    <phoneticPr fontId="2"/>
  </si>
  <si>
    <t>オプション名</t>
    <rPh sb="5" eb="6">
      <t>メイ</t>
    </rPh>
    <phoneticPr fontId="2"/>
  </si>
  <si>
    <t>利用申込書送付先：</t>
    <phoneticPr fontId="2"/>
  </si>
  <si>
    <t>本申込書（サービス申込書、個別案件申込書）に必要事項をご記入後</t>
    <phoneticPr fontId="2"/>
  </si>
  <si>
    <t>お使いのパソコンの”デスクトップ”等のわかりやすい場所に保存していただいた後で</t>
    <phoneticPr fontId="2"/>
  </si>
  <si>
    <t>ＣＡＤデータビューア機能（有償）</t>
    <rPh sb="13" eb="15">
      <t>ユウショウ</t>
    </rPh>
    <phoneticPr fontId="2"/>
  </si>
  <si>
    <t>情報共有システムinformation-bridgeの操作については、
サポートセンター_株式会社アイサス内までお問い合わせください</t>
    <rPh sb="27" eb="29">
      <t>ソウサ</t>
    </rPh>
    <rPh sb="45" eb="49">
      <t>カブシキガイシャ</t>
    </rPh>
    <rPh sb="53" eb="54">
      <t>ナイ</t>
    </rPh>
    <rPh sb="57" eb="58">
      <t>ト</t>
    </rPh>
    <rPh sb="59" eb="60">
      <t>ア</t>
    </rPh>
    <phoneticPr fontId="2"/>
  </si>
  <si>
    <t>サポートセンター_株式会社アイサス内
TEL　050-3174-1871　FAX　076-262-1550</t>
    <rPh sb="9" eb="13">
      <t>カブシキガイシャ</t>
    </rPh>
    <rPh sb="17" eb="18">
      <t>ナイ</t>
    </rPh>
    <phoneticPr fontId="2"/>
  </si>
  <si>
    <t>※サポートセンター記入欄</t>
    <rPh sb="9" eb="11">
      <t>キニュウ</t>
    </rPh>
    <rPh sb="11" eb="12">
      <t>ラン</t>
    </rPh>
    <phoneticPr fontId="2"/>
  </si>
  <si>
    <t>下記送信用Webフォームを利用してサポートセンター_株式会社アイサス内までお送りください。</t>
    <phoneticPr fontId="2"/>
  </si>
  <si>
    <t>※実利用開始日（サポートセンター記入欄）</t>
    <rPh sb="1" eb="2">
      <t>ジツ</t>
    </rPh>
    <rPh sb="2" eb="4">
      <t>リヨウ</t>
    </rPh>
    <rPh sb="4" eb="7">
      <t>カイシビ</t>
    </rPh>
    <phoneticPr fontId="2"/>
  </si>
  <si>
    <t>「サービス申込書（様式１）」「個別案件申込書（様式２）」に、ご記入いただいたメールアドレス宛てにログインID・パスワード等をお送りいたしますので、ご記入の際はお間違えのないようお願い申し上げます。
※すでにご使用いただいた方にはお送りしておりません。再発行をご希望の場合は、ご連絡をお願いいたします。</t>
    <phoneticPr fontId="2"/>
  </si>
  <si>
    <t>情報セキュリティマネジメントシステム（ISMS）に関する国際規格である「ISO/IEC 27001」および、クラウドサービスに対する情報セキュリティに関する国際規格である「ISO/IEC 27017」の認証取得については、株式会社アイサスWebサイト内をご覧ください。（URLは下記のとおり）</t>
    <phoneticPr fontId="2"/>
  </si>
  <si>
    <t>株式会社アイサスにおけるプライバシーマークの認証取得については、株式会社アイサスWebサイト内をご覧ください。（URLは下記のとおり）</t>
    <phoneticPr fontId="2"/>
  </si>
  <si>
    <t>◆情報共有システムinformation-bridgeをご利用されるお客様へ
・ご利用の申込みにあたり、本利用申込書にあります「サービス申込書（様式１）」および 「個別案件申込書（様式２）」のをご記入の上、お使いのパソコンの”デスクトップ”等のわかりやすい場所に保存していただいた後で、下記送信用Webフォームを利用してサポートセンター_株式会社アイサス内までお送りください。</t>
    <phoneticPr fontId="2"/>
  </si>
  <si>
    <t>・利用申込書につきましては、ご記入後はお客様控えとして必ず保管してください。</t>
    <phoneticPr fontId="2"/>
  </si>
  <si>
    <t>料金算出用日数</t>
    <rPh sb="0" eb="2">
      <t>リョウキン</t>
    </rPh>
    <rPh sb="2" eb="4">
      <t>サンシュツ</t>
    </rPh>
    <rPh sb="4" eb="5">
      <t>ヨウ</t>
    </rPh>
    <rPh sb="5" eb="7">
      <t>ニッスウ</t>
    </rPh>
    <phoneticPr fontId="2"/>
  </si>
  <si>
    <t>upper limit</t>
  </si>
  <si>
    <t>料金算出用日数÷３１</t>
    <rPh sb="0" eb="2">
      <t>リョウキン</t>
    </rPh>
    <rPh sb="2" eb="4">
      <t>サンシュツ</t>
    </rPh>
    <rPh sb="4" eb="5">
      <t>ヨウ</t>
    </rPh>
    <rPh sb="5" eb="7">
      <t>ニッスウ</t>
    </rPh>
    <phoneticPr fontId="2"/>
  </si>
  <si>
    <t>料金算出用月数</t>
    <rPh sb="0" eb="2">
      <t>リョウキン</t>
    </rPh>
    <rPh sb="2" eb="4">
      <t>サンシュツ</t>
    </rPh>
    <rPh sb="4" eb="5">
      <t>ヨウ</t>
    </rPh>
    <rPh sb="5" eb="7">
      <t>ゲッスウ</t>
    </rPh>
    <phoneticPr fontId="2"/>
  </si>
  <si>
    <t>税抜き料金</t>
    <rPh sb="0" eb="2">
      <t>ゼイヌ</t>
    </rPh>
    <rPh sb="3" eb="5">
      <t>リョウキン</t>
    </rPh>
    <phoneticPr fontId="2"/>
  </si>
  <si>
    <t>税抜き合計</t>
    <rPh sb="0" eb="2">
      <t>ゼイヌ</t>
    </rPh>
    <rPh sb="3" eb="5">
      <t>ゴウケイ</t>
    </rPh>
    <phoneticPr fontId="2"/>
  </si>
  <si>
    <t>税込み料金</t>
    <rPh sb="0" eb="2">
      <t>ゼイコミ</t>
    </rPh>
    <rPh sb="3" eb="5">
      <t>リョウキン</t>
    </rPh>
    <phoneticPr fontId="2"/>
  </si>
  <si>
    <t>表示判定</t>
    <rPh sb="0" eb="2">
      <t>ヒョウジ</t>
    </rPh>
    <rPh sb="2" eb="4">
      <t>ハンテイ</t>
    </rPh>
    <phoneticPr fontId="2"/>
  </si>
  <si>
    <t>*</t>
  </si>
  <si>
    <r>
      <rPr>
        <b/>
        <u/>
        <sz val="16"/>
        <rFont val="BIZ UDゴシック"/>
        <family val="3"/>
        <charset val="128"/>
      </rPr>
      <t>お見積り</t>
    </r>
    <r>
      <rPr>
        <sz val="12"/>
        <rFont val="BIZ UDゴシック"/>
        <family val="3"/>
        <charset val="128"/>
      </rPr>
      <t>（ご利用開始希望日、工期をもとにした概算お見積りとなります）</t>
    </r>
    <rPh sb="1" eb="3">
      <t>ミツモ</t>
    </rPh>
    <rPh sb="6" eb="13">
      <t>リヨウカイシキボウビ</t>
    </rPh>
    <rPh sb="14" eb="16">
      <t>コウキ</t>
    </rPh>
    <phoneticPr fontId="2"/>
  </si>
  <si>
    <t>※実際のご請求金額は、当該お申込み案件が利用開始になった後に</t>
    <rPh sb="5" eb="7">
      <t>セイキュウ</t>
    </rPh>
    <rPh sb="7" eb="9">
      <t>キンガク</t>
    </rPh>
    <phoneticPr fontId="2"/>
  </si>
  <si>
    <t>　電子メールにて配信されますご利用料金ご請求のお知らせを確認ください。</t>
    <rPh sb="1" eb="3">
      <t>デンシ</t>
    </rPh>
    <rPh sb="15" eb="19">
      <t>リヨウリョウキン</t>
    </rPh>
    <rPh sb="20" eb="22">
      <t>セイキュウ</t>
    </rPh>
    <rPh sb="24" eb="25">
      <t>シ</t>
    </rPh>
    <rPh sb="28" eb="30">
      <t>カクニン</t>
    </rPh>
    <phoneticPr fontId="2"/>
  </si>
  <si>
    <t>新</t>
    <rPh sb="0" eb="1">
      <t>シン</t>
    </rPh>
    <phoneticPr fontId="2"/>
  </si>
  <si>
    <t>変</t>
    <rPh sb="0" eb="1">
      <t>ヘン</t>
    </rPh>
    <phoneticPr fontId="2"/>
  </si>
  <si>
    <t>登</t>
    <rPh sb="0" eb="1">
      <t>ノボル</t>
    </rPh>
    <phoneticPr fontId="2"/>
  </si>
  <si>
    <t>発</t>
    <rPh sb="0" eb="1">
      <t>ハツ</t>
    </rPh>
    <phoneticPr fontId="2"/>
  </si>
  <si>
    <t>認</t>
    <rPh sb="0" eb="1">
      <t>ニン</t>
    </rPh>
    <phoneticPr fontId="2"/>
  </si>
  <si>
    <t>共同企業体名</t>
  </si>
  <si>
    <t>＜共同企業体でご利用の場合＞</t>
    <rPh sb="1" eb="3">
      <t>キョウドウ</t>
    </rPh>
    <rPh sb="3" eb="5">
      <t>キギョウ</t>
    </rPh>
    <rPh sb="5" eb="6">
      <t>タイ</t>
    </rPh>
    <rPh sb="8" eb="10">
      <t>リヨウ</t>
    </rPh>
    <rPh sb="11" eb="13">
      <t>バアイ</t>
    </rPh>
    <phoneticPr fontId="2"/>
  </si>
  <si>
    <t>※記入後は、こちらをクリック</t>
    <rPh sb="1" eb="4">
      <t>キニュウゴ</t>
    </rPh>
    <phoneticPr fontId="2"/>
  </si>
  <si>
    <t>①：会社情報</t>
    <rPh sb="2" eb="4">
      <t>カイシャ</t>
    </rPh>
    <rPh sb="4" eb="6">
      <t>ジョウホウ</t>
    </rPh>
    <phoneticPr fontId="2"/>
  </si>
  <si>
    <t>②：会社情報</t>
    <rPh sb="2" eb="4">
      <t>カイシャ</t>
    </rPh>
    <rPh sb="4" eb="6">
      <t>ジョウホウ</t>
    </rPh>
    <phoneticPr fontId="2"/>
  </si>
  <si>
    <t>③：会社情報</t>
    <rPh sb="2" eb="4">
      <t>カイシャ</t>
    </rPh>
    <rPh sb="4" eb="6">
      <t>ジョウホウ</t>
    </rPh>
    <phoneticPr fontId="2"/>
  </si>
  <si>
    <t>④：会社情報</t>
    <rPh sb="2" eb="4">
      <t>カイシャ</t>
    </rPh>
    <rPh sb="4" eb="6">
      <t>ジョウホウ</t>
    </rPh>
    <phoneticPr fontId="2"/>
  </si>
  <si>
    <t>⑤：会社情報</t>
    <rPh sb="2" eb="4">
      <t>カイシャ</t>
    </rPh>
    <rPh sb="4" eb="6">
      <t>ジョウホウ</t>
    </rPh>
    <phoneticPr fontId="2"/>
  </si>
  <si>
    <t>２社目以降の会社情報は、「①：会社情報」以降にご記入ください。</t>
    <rPh sb="1" eb="2">
      <t>シャ</t>
    </rPh>
    <rPh sb="2" eb="3">
      <t>メ</t>
    </rPh>
    <rPh sb="3" eb="5">
      <t>イコウ</t>
    </rPh>
    <rPh sb="6" eb="8">
      <t>カイシャ</t>
    </rPh>
    <rPh sb="8" eb="10">
      <t>ジョウホウ</t>
    </rPh>
    <rPh sb="20" eb="22">
      <t>イコウ</t>
    </rPh>
    <rPh sb="24" eb="26">
      <t>キニュウ</t>
    </rPh>
    <phoneticPr fontId="2"/>
  </si>
  <si>
    <t>※共同企業体でご利用されない場合は、このシートの入力は不要です。</t>
    <phoneticPr fontId="2"/>
  </si>
  <si>
    <r>
      <t xml:space="preserve">※共同企業体名に記入いただいた場合、
</t>
    </r>
    <r>
      <rPr>
        <b/>
        <u/>
        <sz val="10"/>
        <color rgb="FFFFFFFF"/>
        <rFont val="BIZ UDゴシック"/>
        <family val="3"/>
        <charset val="128"/>
      </rPr>
      <t>ここをクリックして</t>
    </r>
    <r>
      <rPr>
        <sz val="10"/>
        <color rgb="FFFFFFFF"/>
        <rFont val="BIZ UDゴシック"/>
        <family val="3"/>
        <charset val="128"/>
      </rPr>
      <t>、「サービス申込書（様式１－補助）」のご記入もお願いいたします。</t>
    </r>
    <rPh sb="1" eb="6">
      <t>キョウドウキギョウタイ</t>
    </rPh>
    <rPh sb="6" eb="7">
      <t>メイ</t>
    </rPh>
    <rPh sb="8" eb="10">
      <t>キニュウ</t>
    </rPh>
    <rPh sb="15" eb="17">
      <t>バアイ</t>
    </rPh>
    <rPh sb="48" eb="50">
      <t>キニュウ</t>
    </rPh>
    <rPh sb="52" eb="53">
      <t>ネガ</t>
    </rPh>
    <phoneticPr fontId="1"/>
  </si>
  <si>
    <t>CADデータビューア機能は、ウェブ上で図面ファイルを閲覧するための機能です
（既にCADソフトをお使いの場合は必要ありません）</t>
    <phoneticPr fontId="2"/>
  </si>
  <si>
    <t>　　　　　〒110-0016　東京都台東区台東2丁目3-2 MKビル6F　
　　　　　　【東京支店】　　　TEL　03-5577-4647　FAX　03-5577-4648</t>
    <phoneticPr fontId="2"/>
  </si>
  <si>
    <t>工事施工中における受発注者間の情報共有システム機能要件 令和6年3月版（Rev.5.6）</t>
    <phoneticPr fontId="2"/>
  </si>
  <si>
    <t>業務履行中における受発注者間の情報共有システム機能要件 令和6年3月版（Rev.1.6）</t>
    <phoneticPr fontId="2"/>
  </si>
  <si>
    <t>3.機能追加オプション申込</t>
    <rPh sb="2" eb="4">
      <t>キノウ</t>
    </rPh>
    <rPh sb="4" eb="6">
      <t>ツイカ</t>
    </rPh>
    <rPh sb="11" eb="13">
      <t>モウシコミ</t>
    </rPh>
    <phoneticPr fontId="2"/>
  </si>
  <si>
    <t>4.販売取次店</t>
    <rPh sb="2" eb="4">
      <t>ハンバイ</t>
    </rPh>
    <rPh sb="4" eb="7">
      <t>トリツギテン</t>
    </rPh>
    <phoneticPr fontId="2"/>
  </si>
  <si>
    <t>販売取次店からのご紹介の場合は右欄に記入してください
※アイサス社員またはアイサスWebサイトから直接お申込みの場合は記入しないでください</t>
    <rPh sb="0" eb="2">
      <t>ハンバイ</t>
    </rPh>
    <rPh sb="2" eb="5">
      <t>トリツギテン</t>
    </rPh>
    <rPh sb="9" eb="11">
      <t>ショウカイ</t>
    </rPh>
    <rPh sb="12" eb="14">
      <t>バアイ</t>
    </rPh>
    <rPh sb="15" eb="17">
      <t>ミギラン</t>
    </rPh>
    <rPh sb="18" eb="20">
      <t>キニュウ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</si>
</sst>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5" formatCode="&quot;¥&quot;#,##0;&quot;¥&quot;\-#,##0"/>
    <numFmt numFmtId="41" formatCode="_ * #,##0_ ;_ * \-#,##0_ ;_ * &quot;-&quot;_ ;_ @_ "/>
    <numFmt numFmtId="176" formatCode="[$-F800]dddd\,\ mmmm\ dd\,\ yyyy"/>
    <numFmt numFmtId="177" formatCode="[=0]&quot;&quot;;General"/>
    <numFmt numFmtId="178" formatCode="0.00_ "/>
    <numFmt numFmtId="179" formatCode="yyyy&quot;/&quot;mm&quot;/&quot;dd&quot;&quot;;@"/>
    <numFmt numFmtId="180" formatCode="0_ &quot;ヵ月&quot;"/>
    <numFmt numFmtId="181" formatCode="#"/>
  </numFmts>
  <fonts count="76" x14ac:knownFonts="1">
    <font>
      <sz val="11"/>
      <name val="ＭＳ Ｐゴシック"/>
      <family val="3"/>
      <charset val="128"/>
    </font>
    <font>
      <sz val="11"/>
      <color indexed="8"/>
      <name val="ＭＳ Ｐゴシック"/>
      <family val="3"/>
      <charset val="128"/>
    </font>
    <font>
      <sz val="6"/>
      <name val="ＭＳ Ｐゴシック"/>
      <family val="3"/>
      <charset val="128"/>
    </font>
    <font>
      <u/>
      <sz val="7.7"/>
      <color indexed="12"/>
      <name val="ＭＳ Ｐゴシック"/>
      <family val="3"/>
      <charset val="128"/>
    </font>
    <font>
      <sz val="11"/>
      <name val="HG丸ｺﾞｼｯｸM-PRO"/>
      <family val="3"/>
      <charset val="128"/>
    </font>
    <font>
      <sz val="11"/>
      <name val="ＭＳ Ｐゴシック"/>
      <family val="3"/>
      <charset val="128"/>
    </font>
    <font>
      <sz val="14"/>
      <name val="ＭＳ Ｐゴシック"/>
      <family val="3"/>
      <charset val="128"/>
    </font>
    <font>
      <sz val="11"/>
      <color indexed="8"/>
      <name val="ＭＳ ゴシック"/>
      <family val="3"/>
      <charset val="128"/>
    </font>
    <font>
      <sz val="12"/>
      <name val="ＭＳ Ｐゴシック"/>
      <family val="3"/>
      <charset val="128"/>
    </font>
    <font>
      <sz val="11"/>
      <color theme="1"/>
      <name val="ＭＳ Ｐゴシック"/>
      <family val="3"/>
      <charset val="128"/>
      <scheme val="minor"/>
    </font>
    <font>
      <sz val="11"/>
      <name val="BIZ UDゴシック"/>
      <family val="3"/>
      <charset val="128"/>
    </font>
    <font>
      <u/>
      <sz val="11"/>
      <color indexed="12"/>
      <name val="BIZ UDゴシック"/>
      <family val="3"/>
      <charset val="128"/>
    </font>
    <font>
      <sz val="8"/>
      <name val="BIZ UDゴシック"/>
      <family val="3"/>
      <charset val="128"/>
    </font>
    <font>
      <b/>
      <sz val="11"/>
      <name val="BIZ UDゴシック"/>
      <family val="3"/>
      <charset val="128"/>
    </font>
    <font>
      <b/>
      <u/>
      <sz val="11"/>
      <name val="BIZ UDゴシック"/>
      <family val="3"/>
      <charset val="128"/>
    </font>
    <font>
      <u/>
      <sz val="11"/>
      <name val="BIZ UDゴシック"/>
      <family val="3"/>
      <charset val="128"/>
    </font>
    <font>
      <b/>
      <sz val="11"/>
      <color indexed="12"/>
      <name val="BIZ UDゴシック"/>
      <family val="3"/>
      <charset val="128"/>
    </font>
    <font>
      <b/>
      <u/>
      <sz val="11"/>
      <color indexed="12"/>
      <name val="BIZ UDゴシック"/>
      <family val="3"/>
      <charset val="128"/>
    </font>
    <font>
      <b/>
      <sz val="11"/>
      <color indexed="10"/>
      <name val="BIZ UDゴシック"/>
      <family val="3"/>
      <charset val="128"/>
    </font>
    <font>
      <b/>
      <u/>
      <sz val="11"/>
      <color indexed="10"/>
      <name val="BIZ UDゴシック"/>
      <family val="3"/>
      <charset val="128"/>
    </font>
    <font>
      <sz val="11"/>
      <color rgb="FFFF0000"/>
      <name val="BIZ UDゴシック"/>
      <family val="3"/>
      <charset val="128"/>
    </font>
    <font>
      <u/>
      <sz val="11"/>
      <color rgb="FFFF0000"/>
      <name val="BIZ UDゴシック"/>
      <family val="3"/>
      <charset val="128"/>
    </font>
    <font>
      <b/>
      <u/>
      <sz val="11"/>
      <color indexed="30"/>
      <name val="BIZ UDゴシック"/>
      <family val="3"/>
      <charset val="128"/>
    </font>
    <font>
      <b/>
      <u/>
      <sz val="11"/>
      <color rgb="FF0070C0"/>
      <name val="BIZ UDゴシック"/>
      <family val="3"/>
      <charset val="128"/>
    </font>
    <font>
      <b/>
      <sz val="11"/>
      <color rgb="FF0070C0"/>
      <name val="BIZ UDゴシック"/>
      <family val="3"/>
      <charset val="128"/>
    </font>
    <font>
      <sz val="11"/>
      <color indexed="12"/>
      <name val="BIZ UDゴシック"/>
      <family val="3"/>
      <charset val="128"/>
    </font>
    <font>
      <b/>
      <sz val="18"/>
      <name val="BIZ UDゴシック"/>
      <family val="3"/>
      <charset val="128"/>
    </font>
    <font>
      <b/>
      <sz val="10"/>
      <name val="BIZ UDゴシック"/>
      <family val="3"/>
      <charset val="128"/>
    </font>
    <font>
      <b/>
      <sz val="12"/>
      <name val="BIZ UDゴシック"/>
      <family val="3"/>
      <charset val="128"/>
    </font>
    <font>
      <sz val="11"/>
      <color theme="0"/>
      <name val="BIZ UDゴシック"/>
      <family val="3"/>
      <charset val="128"/>
    </font>
    <font>
      <sz val="12"/>
      <name val="BIZ UDゴシック"/>
      <family val="3"/>
      <charset val="128"/>
    </font>
    <font>
      <sz val="10"/>
      <name val="BIZ UDゴシック"/>
      <family val="3"/>
      <charset val="128"/>
    </font>
    <font>
      <sz val="10"/>
      <color rgb="FFFF0000"/>
      <name val="BIZ UDゴシック"/>
      <family val="3"/>
      <charset val="128"/>
    </font>
    <font>
      <sz val="10"/>
      <color theme="0"/>
      <name val="BIZ UDゴシック"/>
      <family val="3"/>
      <charset val="128"/>
    </font>
    <font>
      <sz val="9"/>
      <name val="BIZ UDゴシック"/>
      <family val="3"/>
      <charset val="128"/>
    </font>
    <font>
      <sz val="14"/>
      <name val="BIZ UDゴシック"/>
      <family val="3"/>
      <charset val="128"/>
    </font>
    <font>
      <b/>
      <sz val="14"/>
      <color rgb="FF0070C0"/>
      <name val="BIZ UDゴシック"/>
      <family val="3"/>
      <charset val="128"/>
    </font>
    <font>
      <sz val="10"/>
      <color theme="0" tint="-4.9989318521683403E-2"/>
      <name val="BIZ UDゴシック"/>
      <family val="3"/>
      <charset val="128"/>
    </font>
    <font>
      <sz val="9"/>
      <name val="ＭＳ Ｐゴシック"/>
      <family val="3"/>
      <charset val="128"/>
    </font>
    <font>
      <sz val="11"/>
      <color rgb="FF0070C0"/>
      <name val="BIZ UDゴシック"/>
      <family val="3"/>
      <charset val="128"/>
    </font>
    <font>
      <sz val="7"/>
      <name val="ＭＳ Ｐゴシック"/>
      <family val="3"/>
      <charset val="128"/>
    </font>
    <font>
      <sz val="7"/>
      <color rgb="FFFF0000"/>
      <name val="BIZ UDゴシック"/>
      <family val="3"/>
      <charset val="128"/>
    </font>
    <font>
      <sz val="7"/>
      <color rgb="FFFF0000"/>
      <name val="ＭＳ Ｐゴシック"/>
      <family val="3"/>
      <charset val="128"/>
    </font>
    <font>
      <sz val="6"/>
      <color rgb="FFFF0000"/>
      <name val="BIZ UDゴシック"/>
      <family val="3"/>
      <charset val="128"/>
    </font>
    <font>
      <sz val="6"/>
      <color rgb="FFFF0000"/>
      <name val="ＭＳ Ｐゴシック"/>
      <family val="3"/>
      <charset val="128"/>
    </font>
    <font>
      <b/>
      <sz val="12"/>
      <color rgb="FF0070C0"/>
      <name val="BIZ UDゴシック"/>
      <family val="3"/>
      <charset val="128"/>
    </font>
    <font>
      <u/>
      <sz val="12"/>
      <color indexed="12"/>
      <name val="BIZ UDゴシック"/>
      <family val="3"/>
      <charset val="128"/>
    </font>
    <font>
      <sz val="9"/>
      <color rgb="FFFF0000"/>
      <name val="BIZ UDゴシック"/>
      <family val="3"/>
      <charset val="128"/>
    </font>
    <font>
      <sz val="12"/>
      <color theme="6" tint="-0.249977111117893"/>
      <name val="BIZ UDゴシック"/>
      <family val="3"/>
      <charset val="128"/>
    </font>
    <font>
      <b/>
      <sz val="12"/>
      <color theme="6" tint="-0.249977111117893"/>
      <name val="BIZ UDゴシック"/>
      <family val="3"/>
      <charset val="128"/>
    </font>
    <font>
      <b/>
      <u/>
      <sz val="12"/>
      <color rgb="FFFF0000"/>
      <name val="BIZ UDゴシック"/>
      <family val="3"/>
      <charset val="128"/>
    </font>
    <font>
      <b/>
      <sz val="10"/>
      <color rgb="FFCC0000"/>
      <name val="BIZ UDゴシック"/>
      <family val="3"/>
      <charset val="128"/>
    </font>
    <font>
      <u/>
      <sz val="12"/>
      <name val="BIZ UDゴシック"/>
      <family val="3"/>
      <charset val="128"/>
    </font>
    <font>
      <b/>
      <sz val="10"/>
      <color rgb="FFFF0000"/>
      <name val="BIZ UDゴシック"/>
      <family val="3"/>
      <charset val="128"/>
    </font>
    <font>
      <u/>
      <sz val="14"/>
      <color indexed="12"/>
      <name val="BIZ UDゴシック"/>
      <family val="3"/>
      <charset val="128"/>
    </font>
    <font>
      <b/>
      <u/>
      <sz val="10"/>
      <color theme="3"/>
      <name val="BIZ UDゴシック"/>
      <family val="3"/>
      <charset val="128"/>
    </font>
    <font>
      <b/>
      <sz val="11"/>
      <color theme="3" tint="-0.249977111117893"/>
      <name val="BIZ UDゴシック"/>
      <family val="3"/>
      <charset val="128"/>
    </font>
    <font>
      <b/>
      <sz val="10"/>
      <color theme="5" tint="0.39997558519241921"/>
      <name val="BIZ UDゴシック"/>
      <family val="3"/>
      <charset val="128"/>
    </font>
    <font>
      <sz val="12"/>
      <color indexed="57"/>
      <name val="BIZ UDゴシック"/>
      <family val="3"/>
      <charset val="128"/>
    </font>
    <font>
      <u/>
      <sz val="10"/>
      <name val="BIZ UDゴシック"/>
      <family val="3"/>
      <charset val="128"/>
    </font>
    <font>
      <u/>
      <sz val="10"/>
      <name val="ＭＳ Ｐゴシック"/>
      <family val="3"/>
      <charset val="128"/>
    </font>
    <font>
      <b/>
      <u/>
      <sz val="11"/>
      <color rgb="FFFF0000"/>
      <name val="BIZ UDゴシック"/>
      <family val="3"/>
      <charset val="128"/>
    </font>
    <font>
      <b/>
      <u/>
      <sz val="11"/>
      <name val="ＭＳ Ｐゴシック"/>
      <family val="3"/>
      <charset val="128"/>
    </font>
    <font>
      <b/>
      <sz val="10"/>
      <color rgb="FF0070C0"/>
      <name val="BIZ UDゴシック"/>
      <family val="3"/>
      <charset val="128"/>
    </font>
    <font>
      <sz val="10"/>
      <color rgb="FF0070C0"/>
      <name val="BIZ UDゴシック"/>
      <family val="3"/>
      <charset val="128"/>
    </font>
    <font>
      <sz val="9"/>
      <color rgb="FF000000"/>
      <name val="Meiryo UI"/>
      <family val="3"/>
      <charset val="128"/>
    </font>
    <font>
      <b/>
      <sz val="11"/>
      <name val="BIZ UDPゴシック"/>
      <family val="3"/>
      <charset val="128"/>
    </font>
    <font>
      <b/>
      <u/>
      <sz val="16"/>
      <name val="BIZ UDゴシック"/>
      <family val="3"/>
      <charset val="128"/>
    </font>
    <font>
      <sz val="12"/>
      <color rgb="FFFF0000"/>
      <name val="BIZ UDゴシック"/>
      <family val="3"/>
      <charset val="128"/>
    </font>
    <font>
      <u/>
      <sz val="14"/>
      <name val="BIZ UDゴシック"/>
      <family val="3"/>
      <charset val="128"/>
    </font>
    <font>
      <b/>
      <sz val="10"/>
      <color rgb="FF00B050"/>
      <name val="BIZ UDゴシック"/>
      <family val="3"/>
      <charset val="128"/>
    </font>
    <font>
      <b/>
      <sz val="10"/>
      <color rgb="FF00B0F0"/>
      <name val="BIZ UDゴシック"/>
      <family val="3"/>
      <charset val="128"/>
    </font>
    <font>
      <b/>
      <sz val="10"/>
      <color rgb="FFFFC000"/>
      <name val="BIZ UDゴシック"/>
      <family val="3"/>
      <charset val="128"/>
    </font>
    <font>
      <sz val="10"/>
      <color rgb="FFFFFFFF"/>
      <name val="BIZ UDゴシック"/>
      <family val="3"/>
      <charset val="128"/>
    </font>
    <font>
      <b/>
      <sz val="11"/>
      <color rgb="FFFF0000"/>
      <name val="BIZ UDゴシック"/>
      <family val="3"/>
      <charset val="128"/>
    </font>
    <font>
      <b/>
      <u/>
      <sz val="10"/>
      <color rgb="FFFFFFFF"/>
      <name val="BIZ UDゴシック"/>
      <family val="3"/>
      <charset val="128"/>
    </font>
  </fonts>
  <fills count="16">
    <fill>
      <patternFill patternType="none"/>
    </fill>
    <fill>
      <patternFill patternType="gray125"/>
    </fill>
    <fill>
      <patternFill patternType="solid">
        <fgColor rgb="FFFFFFCC"/>
        <bgColor indexed="64"/>
      </patternFill>
    </fill>
    <fill>
      <patternFill patternType="solid">
        <fgColor theme="1" tint="0.34998626667073579"/>
        <bgColor indexed="64"/>
      </patternFill>
    </fill>
    <fill>
      <patternFill patternType="solid">
        <fgColor rgb="FF00B0F0"/>
        <bgColor indexed="64"/>
      </patternFill>
    </fill>
    <fill>
      <patternFill patternType="solid">
        <fgColor theme="4" tint="0.79998168889431442"/>
        <bgColor indexed="64"/>
      </patternFill>
    </fill>
    <fill>
      <patternFill patternType="solid">
        <fgColor rgb="FFCCFFCC"/>
        <bgColor indexed="64"/>
      </patternFill>
    </fill>
    <fill>
      <patternFill patternType="solid">
        <fgColor theme="3" tint="0.79998168889431442"/>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7" tint="0.79998168889431442"/>
        <bgColor indexed="64"/>
      </patternFill>
    </fill>
    <fill>
      <gradientFill degree="180">
        <stop position="0">
          <color theme="0"/>
        </stop>
        <stop position="1">
          <color theme="3" tint="0.59999389629810485"/>
        </stop>
      </gradientFill>
    </fill>
    <fill>
      <patternFill patternType="solid">
        <fgColor rgb="FFFFFFCC"/>
        <bgColor rgb="FF000000"/>
      </patternFill>
    </fill>
    <fill>
      <patternFill patternType="solid">
        <fgColor rgb="FFFFFF00"/>
        <bgColor indexed="64"/>
      </patternFill>
    </fill>
    <fill>
      <patternFill patternType="solid">
        <fgColor rgb="FFFFFFFF"/>
        <bgColor rgb="FF000000"/>
      </patternFill>
    </fill>
  </fills>
  <borders count="5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style="thin">
        <color indexed="64"/>
      </right>
      <top/>
      <bottom style="thin">
        <color indexed="64"/>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auto="1"/>
      </bottom>
      <diagonal/>
    </border>
    <border>
      <left/>
      <right/>
      <top style="thin">
        <color indexed="64"/>
      </top>
      <bottom style="thin">
        <color auto="1"/>
      </bottom>
      <diagonal/>
    </border>
    <border>
      <left/>
      <right style="thin">
        <color auto="1"/>
      </right>
      <top style="thin">
        <color indexed="64"/>
      </top>
      <bottom style="thin">
        <color auto="1"/>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top style="thin">
        <color indexed="64"/>
      </top>
      <bottom style="hair">
        <color indexed="64"/>
      </bottom>
      <diagonal/>
    </border>
    <border>
      <left/>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diagonal/>
    </border>
    <border>
      <left style="medium">
        <color theme="6" tint="-0.249977111117893"/>
      </left>
      <right/>
      <top style="medium">
        <color theme="6" tint="-0.249977111117893"/>
      </top>
      <bottom/>
      <diagonal/>
    </border>
    <border>
      <left/>
      <right/>
      <top style="medium">
        <color theme="6" tint="-0.249977111117893"/>
      </top>
      <bottom/>
      <diagonal/>
    </border>
    <border>
      <left/>
      <right style="medium">
        <color theme="6" tint="-0.249977111117893"/>
      </right>
      <top style="medium">
        <color theme="6" tint="-0.249977111117893"/>
      </top>
      <bottom/>
      <diagonal/>
    </border>
    <border>
      <left style="medium">
        <color theme="6" tint="-0.249977111117893"/>
      </left>
      <right/>
      <top/>
      <bottom/>
      <diagonal/>
    </border>
    <border>
      <left/>
      <right style="medium">
        <color theme="6" tint="-0.249977111117893"/>
      </right>
      <top/>
      <bottom/>
      <diagonal/>
    </border>
    <border>
      <left style="medium">
        <color theme="6" tint="-0.249977111117893"/>
      </left>
      <right/>
      <top/>
      <bottom style="medium">
        <color theme="6" tint="-0.249977111117893"/>
      </bottom>
      <diagonal/>
    </border>
    <border>
      <left/>
      <right/>
      <top/>
      <bottom style="medium">
        <color theme="6" tint="-0.249977111117893"/>
      </bottom>
      <diagonal/>
    </border>
    <border>
      <left/>
      <right style="medium">
        <color theme="6" tint="-0.249977111117893"/>
      </right>
      <top/>
      <bottom style="medium">
        <color theme="6" tint="-0.249977111117893"/>
      </bottom>
      <diagonal/>
    </border>
    <border>
      <left style="thin">
        <color indexed="64"/>
      </left>
      <right/>
      <top/>
      <bottom style="dotted">
        <color indexed="64"/>
      </bottom>
      <diagonal/>
    </border>
    <border>
      <left/>
      <right style="thin">
        <color indexed="64"/>
      </right>
      <top/>
      <bottom style="dotted">
        <color indexed="64"/>
      </bottom>
      <diagonal/>
    </border>
    <border>
      <left style="mediumDashed">
        <color theme="6" tint="-0.24994659260841701"/>
      </left>
      <right style="mediumDashed">
        <color theme="6" tint="-0.24994659260841701"/>
      </right>
      <top style="mediumDashed">
        <color theme="6" tint="-0.24994659260841701"/>
      </top>
      <bottom style="mediumDashed">
        <color theme="6" tint="-0.24994659260841701"/>
      </bottom>
      <diagonal/>
    </border>
    <border>
      <left style="thin">
        <color indexed="64"/>
      </left>
      <right/>
      <top style="dotted">
        <color rgb="FF002060"/>
      </top>
      <bottom style="thin">
        <color indexed="64"/>
      </bottom>
      <diagonal/>
    </border>
    <border>
      <left/>
      <right/>
      <top style="dotted">
        <color rgb="FF002060"/>
      </top>
      <bottom style="thin">
        <color indexed="64"/>
      </bottom>
      <diagonal/>
    </border>
    <border>
      <left/>
      <right style="thin">
        <color indexed="64"/>
      </right>
      <top style="dotted">
        <color rgb="FF002060"/>
      </top>
      <bottom style="thin">
        <color indexed="64"/>
      </bottom>
      <diagonal/>
    </border>
    <border>
      <left style="thin">
        <color indexed="64"/>
      </left>
      <right/>
      <top style="dotted">
        <color indexed="64"/>
      </top>
      <bottom style="dotted">
        <color rgb="FF002060"/>
      </bottom>
      <diagonal/>
    </border>
    <border>
      <left/>
      <right/>
      <top style="dotted">
        <color indexed="64"/>
      </top>
      <bottom style="dotted">
        <color rgb="FF002060"/>
      </bottom>
      <diagonal/>
    </border>
    <border>
      <left/>
      <right style="thin">
        <color indexed="64"/>
      </right>
      <top style="dotted">
        <color indexed="64"/>
      </top>
      <bottom style="dotted">
        <color rgb="FF002060"/>
      </bottom>
      <diagonal/>
    </border>
  </borders>
  <cellStyleXfs count="8">
    <xf numFmtId="0" fontId="0" fillId="0" borderId="0">
      <alignment vertical="center"/>
    </xf>
    <xf numFmtId="0" fontId="3" fillId="0" borderId="0" applyNumberFormat="0" applyFill="0" applyBorder="0" applyAlignment="0" applyProtection="0">
      <alignment vertical="top"/>
      <protection locked="0"/>
    </xf>
    <xf numFmtId="38" fontId="1" fillId="0" borderId="0" applyFont="0" applyFill="0" applyBorder="0" applyAlignment="0" applyProtection="0">
      <alignment vertical="center"/>
    </xf>
    <xf numFmtId="0" fontId="5" fillId="0" borderId="0"/>
    <xf numFmtId="0" fontId="7" fillId="0" borderId="0">
      <alignment vertical="center"/>
    </xf>
    <xf numFmtId="0" fontId="3" fillId="0" borderId="0" applyNumberFormat="0" applyFill="0" applyBorder="0" applyAlignment="0" applyProtection="0">
      <alignment vertical="top"/>
      <protection locked="0"/>
    </xf>
    <xf numFmtId="0" fontId="9" fillId="0" borderId="0">
      <alignment vertical="center"/>
    </xf>
    <xf numFmtId="38" fontId="20" fillId="14" borderId="0" applyBorder="0" applyAlignment="0" applyProtection="0">
      <alignment vertical="center"/>
    </xf>
  </cellStyleXfs>
  <cellXfs count="367">
    <xf numFmtId="0" fontId="0" fillId="0" borderId="0" xfId="0">
      <alignment vertical="center"/>
    </xf>
    <xf numFmtId="0" fontId="3" fillId="0" borderId="0" xfId="1" applyAlignment="1" applyProtection="1">
      <alignment vertical="center"/>
    </xf>
    <xf numFmtId="0" fontId="10" fillId="0" borderId="1" xfId="0" applyFont="1" applyBorder="1" applyAlignment="1">
      <alignment vertical="center" shrinkToFit="1"/>
    </xf>
    <xf numFmtId="0" fontId="10" fillId="0" borderId="2" xfId="0" applyFont="1" applyBorder="1" applyAlignment="1">
      <alignment vertical="center" shrinkToFit="1"/>
    </xf>
    <xf numFmtId="0" fontId="11" fillId="0" borderId="2" xfId="1" applyFont="1" applyBorder="1" applyAlignment="1" applyProtection="1">
      <alignment vertical="center"/>
    </xf>
    <xf numFmtId="0" fontId="10" fillId="0" borderId="2" xfId="0" applyFont="1" applyBorder="1">
      <alignment vertical="center"/>
    </xf>
    <xf numFmtId="0" fontId="12" fillId="0" borderId="2" xfId="0" applyFont="1" applyBorder="1" applyAlignment="1">
      <alignment horizontal="right" vertical="center"/>
    </xf>
    <xf numFmtId="0" fontId="10" fillId="0" borderId="3" xfId="0" applyFont="1" applyBorder="1">
      <alignment vertical="center"/>
    </xf>
    <xf numFmtId="0" fontId="10" fillId="0" borderId="0" xfId="0" applyFont="1">
      <alignment vertical="center"/>
    </xf>
    <xf numFmtId="0" fontId="13" fillId="0" borderId="4" xfId="0" applyFont="1" applyBorder="1" applyAlignment="1">
      <alignment vertical="center" shrinkToFit="1"/>
    </xf>
    <xf numFmtId="0" fontId="14" fillId="0" borderId="0" xfId="1" applyFont="1" applyBorder="1" applyAlignment="1" applyProtection="1">
      <alignment vertical="center"/>
    </xf>
    <xf numFmtId="0" fontId="10" fillId="0" borderId="5" xfId="0" applyFont="1" applyBorder="1">
      <alignment vertical="center"/>
    </xf>
    <xf numFmtId="0" fontId="10" fillId="0" borderId="4" xfId="0" applyFont="1" applyBorder="1" applyAlignment="1">
      <alignment vertical="center" shrinkToFit="1"/>
    </xf>
    <xf numFmtId="0" fontId="10" fillId="0" borderId="0" xfId="0" applyFont="1" applyAlignment="1">
      <alignment vertical="center" shrinkToFit="1"/>
    </xf>
    <xf numFmtId="0" fontId="15" fillId="0" borderId="0" xfId="1" applyFont="1" applyBorder="1" applyAlignment="1" applyProtection="1">
      <alignment vertical="center"/>
    </xf>
    <xf numFmtId="0" fontId="10" fillId="0" borderId="0" xfId="0" applyFont="1" applyAlignment="1">
      <alignment horizontal="right" vertical="top" shrinkToFit="1"/>
    </xf>
    <xf numFmtId="0" fontId="20" fillId="0" borderId="5" xfId="0" applyFont="1" applyBorder="1">
      <alignment vertical="center"/>
    </xf>
    <xf numFmtId="0" fontId="10" fillId="0" borderId="0" xfId="0" applyFont="1" applyAlignment="1">
      <alignment vertical="center" wrapText="1"/>
    </xf>
    <xf numFmtId="0" fontId="10" fillId="0" borderId="0" xfId="0" applyFont="1" applyAlignment="1">
      <alignment horizontal="left" vertical="top"/>
    </xf>
    <xf numFmtId="0" fontId="10" fillId="0" borderId="0" xfId="0" applyFont="1" applyAlignment="1">
      <alignment horizontal="left" vertical="top" wrapText="1"/>
    </xf>
    <xf numFmtId="0" fontId="11" fillId="0" borderId="0" xfId="1" applyFont="1" applyBorder="1" applyAlignment="1" applyProtection="1">
      <alignment horizontal="center" vertical="top" wrapText="1"/>
    </xf>
    <xf numFmtId="0" fontId="10" fillId="0" borderId="0" xfId="1" applyFont="1" applyBorder="1" applyAlignment="1" applyProtection="1">
      <alignment horizontal="center" vertical="top"/>
    </xf>
    <xf numFmtId="0" fontId="13" fillId="0" borderId="0" xfId="0" applyFont="1" applyAlignment="1">
      <alignment vertical="center" shrinkToFit="1"/>
    </xf>
    <xf numFmtId="0" fontId="13" fillId="0" borderId="4" xfId="0" applyFont="1" applyBorder="1" applyAlignment="1">
      <alignment horizontal="right" vertical="top" shrinkToFit="1"/>
    </xf>
    <xf numFmtId="0" fontId="10" fillId="0" borderId="6" xfId="0" applyFont="1" applyBorder="1" applyAlignment="1">
      <alignment vertical="center" shrinkToFit="1"/>
    </xf>
    <xf numFmtId="14" fontId="10" fillId="0" borderId="0" xfId="0" applyNumberFormat="1" applyFont="1">
      <alignment vertical="center"/>
    </xf>
    <xf numFmtId="178" fontId="10" fillId="0" borderId="0" xfId="0" applyNumberFormat="1" applyFont="1">
      <alignment vertical="center"/>
    </xf>
    <xf numFmtId="0" fontId="10" fillId="0" borderId="0" xfId="0" applyFont="1" applyAlignment="1">
      <alignment vertical="top"/>
    </xf>
    <xf numFmtId="0" fontId="13" fillId="0" borderId="4" xfId="0" applyFont="1" applyBorder="1" applyAlignment="1">
      <alignment vertical="top" shrinkToFit="1"/>
    </xf>
    <xf numFmtId="0" fontId="14" fillId="0" borderId="0" xfId="1" applyFont="1" applyBorder="1" applyAlignment="1" applyProtection="1">
      <alignment vertical="top"/>
    </xf>
    <xf numFmtId="0" fontId="10" fillId="0" borderId="5" xfId="0" applyFont="1" applyBorder="1" applyAlignment="1">
      <alignment vertical="top"/>
    </xf>
    <xf numFmtId="0" fontId="12" fillId="0" borderId="0" xfId="0" applyFont="1" applyAlignment="1">
      <alignment horizontal="right" vertical="center"/>
    </xf>
    <xf numFmtId="0" fontId="26" fillId="0" borderId="0" xfId="0" applyFont="1" applyAlignment="1">
      <alignment horizontal="center" vertical="center"/>
    </xf>
    <xf numFmtId="0" fontId="27" fillId="0" borderId="0" xfId="0" applyFont="1" applyAlignment="1">
      <alignment horizontal="left" vertical="center"/>
    </xf>
    <xf numFmtId="0" fontId="10" fillId="0" borderId="0" xfId="0" applyFont="1" applyAlignment="1">
      <alignment horizontal="center" vertical="center"/>
    </xf>
    <xf numFmtId="0" fontId="27" fillId="0" borderId="0" xfId="0" applyFont="1" applyAlignment="1">
      <alignment horizontal="left" vertical="center" wrapText="1"/>
    </xf>
    <xf numFmtId="0" fontId="27" fillId="5" borderId="12" xfId="0" applyFont="1" applyFill="1" applyBorder="1" applyAlignment="1">
      <alignment horizontal="left" vertical="center" wrapText="1"/>
    </xf>
    <xf numFmtId="0" fontId="27" fillId="0" borderId="2" xfId="0" applyFont="1" applyBorder="1" applyAlignment="1">
      <alignment horizontal="left" vertical="center"/>
    </xf>
    <xf numFmtId="0" fontId="27" fillId="0" borderId="2" xfId="0" applyFont="1" applyBorder="1" applyAlignment="1">
      <alignment horizontal="left" vertical="center" wrapText="1"/>
    </xf>
    <xf numFmtId="0" fontId="13" fillId="0" borderId="7" xfId="0" applyFont="1" applyBorder="1" applyAlignment="1">
      <alignment horizontal="left" vertical="center" wrapText="1"/>
    </xf>
    <xf numFmtId="0" fontId="27" fillId="0" borderId="7" xfId="0" applyFont="1" applyBorder="1" applyAlignment="1">
      <alignment horizontal="left" vertical="center" wrapText="1"/>
    </xf>
    <xf numFmtId="0" fontId="13" fillId="0" borderId="6" xfId="0" applyFont="1" applyBorder="1">
      <alignment vertical="center"/>
    </xf>
    <xf numFmtId="0" fontId="13" fillId="0" borderId="8" xfId="0" applyFont="1" applyBorder="1">
      <alignment vertical="center"/>
    </xf>
    <xf numFmtId="49" fontId="13" fillId="2" borderId="12" xfId="2" applyNumberFormat="1" applyFont="1" applyFill="1" applyBorder="1" applyAlignment="1">
      <alignment vertical="center" shrinkToFit="1"/>
    </xf>
    <xf numFmtId="49" fontId="13" fillId="2" borderId="11" xfId="2" applyNumberFormat="1" applyFont="1" applyFill="1" applyBorder="1" applyAlignment="1">
      <alignment vertical="center" shrinkToFit="1"/>
    </xf>
    <xf numFmtId="0" fontId="13" fillId="0" borderId="11" xfId="0" applyFont="1" applyBorder="1">
      <alignment vertical="center"/>
    </xf>
    <xf numFmtId="0" fontId="13" fillId="0" borderId="12" xfId="0" applyFont="1" applyBorder="1">
      <alignment vertical="center"/>
    </xf>
    <xf numFmtId="0" fontId="13" fillId="0" borderId="7" xfId="0" applyFont="1" applyBorder="1">
      <alignment vertical="center"/>
    </xf>
    <xf numFmtId="49" fontId="11" fillId="2" borderId="12" xfId="1" applyNumberFormat="1" applyFont="1" applyFill="1" applyBorder="1" applyAlignment="1" applyProtection="1">
      <alignment vertical="center" shrinkToFit="1"/>
      <protection locked="0"/>
    </xf>
    <xf numFmtId="49" fontId="13" fillId="2" borderId="12" xfId="2" applyNumberFormat="1" applyFont="1" applyFill="1" applyBorder="1" applyAlignment="1" applyProtection="1">
      <alignment vertical="center" shrinkToFit="1"/>
      <protection locked="0"/>
    </xf>
    <xf numFmtId="0" fontId="13" fillId="0" borderId="0" xfId="0" applyFont="1" applyAlignment="1">
      <alignment horizontal="left" vertical="center" wrapText="1"/>
    </xf>
    <xf numFmtId="0" fontId="10" fillId="0" borderId="0" xfId="0" applyFont="1" applyAlignment="1">
      <alignment horizontal="left" vertical="center" wrapText="1"/>
    </xf>
    <xf numFmtId="0" fontId="25" fillId="0" borderId="0" xfId="1" applyFont="1" applyFill="1" applyAlignment="1" applyProtection="1">
      <alignment vertical="center"/>
    </xf>
    <xf numFmtId="0" fontId="20" fillId="0" borderId="0" xfId="0" applyFont="1" applyAlignment="1">
      <alignment vertical="center" wrapText="1"/>
    </xf>
    <xf numFmtId="0" fontId="20" fillId="0" borderId="0" xfId="0" applyFont="1" applyAlignment="1">
      <alignment horizontal="left" vertical="top"/>
    </xf>
    <xf numFmtId="0" fontId="30" fillId="0" borderId="0" xfId="0" applyFont="1">
      <alignment vertical="center"/>
    </xf>
    <xf numFmtId="0" fontId="11" fillId="0" borderId="0" xfId="1" applyFont="1" applyAlignment="1" applyProtection="1">
      <alignment vertical="center"/>
    </xf>
    <xf numFmtId="0" fontId="31" fillId="0" borderId="0" xfId="0" applyFont="1">
      <alignment vertical="center"/>
    </xf>
    <xf numFmtId="0" fontId="26" fillId="0" borderId="0" xfId="0" applyFont="1" applyAlignment="1">
      <alignment horizontal="left" vertical="center"/>
    </xf>
    <xf numFmtId="0" fontId="27" fillId="0" borderId="0" xfId="0" applyFont="1" applyAlignment="1">
      <alignment horizontal="center" vertical="center"/>
    </xf>
    <xf numFmtId="0" fontId="31" fillId="0" borderId="0" xfId="0" applyFont="1" applyAlignment="1">
      <alignment horizontal="center" vertical="center"/>
    </xf>
    <xf numFmtId="0" fontId="12" fillId="0" borderId="0" xfId="0" applyFont="1" applyAlignment="1">
      <alignment horizontal="center" vertical="center" shrinkToFit="1"/>
    </xf>
    <xf numFmtId="14" fontId="31" fillId="2" borderId="15" xfId="0" applyNumberFormat="1" applyFont="1" applyFill="1" applyBorder="1" applyAlignment="1">
      <alignment horizontal="center" vertical="center"/>
    </xf>
    <xf numFmtId="14" fontId="31" fillId="0" borderId="0" xfId="0" applyNumberFormat="1" applyFont="1" applyAlignment="1">
      <alignment horizontal="center" vertical="center"/>
    </xf>
    <xf numFmtId="14" fontId="31" fillId="0" borderId="0" xfId="0" applyNumberFormat="1" applyFont="1" applyAlignment="1">
      <alignment horizontal="right" vertical="center"/>
    </xf>
    <xf numFmtId="176" fontId="31" fillId="0" borderId="15" xfId="0" applyNumberFormat="1" applyFont="1" applyBorder="1" applyAlignment="1">
      <alignment horizontal="center" vertical="center"/>
    </xf>
    <xf numFmtId="0" fontId="12" fillId="0" borderId="0" xfId="0" applyFont="1" applyAlignment="1">
      <alignment horizontal="left" vertical="center" shrinkToFit="1"/>
    </xf>
    <xf numFmtId="14" fontId="31" fillId="0" borderId="12" xfId="0" applyNumberFormat="1" applyFont="1" applyBorder="1" applyAlignment="1">
      <alignment horizontal="center" vertical="center"/>
    </xf>
    <xf numFmtId="0" fontId="32" fillId="0" borderId="13" xfId="0" applyFont="1" applyBorder="1" applyAlignment="1">
      <alignment horizontal="center" vertical="center"/>
    </xf>
    <xf numFmtId="38" fontId="32" fillId="0" borderId="14" xfId="2" applyFont="1" applyFill="1" applyBorder="1" applyAlignment="1" applyProtection="1">
      <alignment vertical="center" shrinkToFit="1"/>
      <protection locked="0"/>
    </xf>
    <xf numFmtId="38" fontId="32" fillId="0" borderId="13" xfId="2" applyFont="1" applyFill="1" applyBorder="1" applyAlignment="1">
      <alignment vertical="center" shrinkToFit="1"/>
    </xf>
    <xf numFmtId="0" fontId="31" fillId="0" borderId="1" xfId="0" applyFont="1" applyBorder="1">
      <alignment vertical="center"/>
    </xf>
    <xf numFmtId="0" fontId="31" fillId="0" borderId="3" xfId="0" applyFont="1" applyBorder="1">
      <alignment vertical="center"/>
    </xf>
    <xf numFmtId="0" fontId="31" fillId="0" borderId="12" xfId="0" applyFont="1" applyBorder="1" applyAlignment="1">
      <alignment horizontal="center" vertical="center"/>
    </xf>
    <xf numFmtId="38" fontId="32" fillId="0" borderId="13" xfId="2" applyFont="1" applyFill="1" applyBorder="1" applyAlignment="1">
      <alignment horizontal="left" vertical="center" shrinkToFit="1"/>
    </xf>
    <xf numFmtId="0" fontId="31" fillId="0" borderId="6" xfId="0" applyFont="1" applyBorder="1">
      <alignment vertical="center"/>
    </xf>
    <xf numFmtId="0" fontId="31" fillId="0" borderId="8" xfId="0" applyFont="1" applyBorder="1">
      <alignment vertical="center"/>
    </xf>
    <xf numFmtId="0" fontId="31" fillId="0" borderId="7" xfId="0" applyFont="1" applyBorder="1">
      <alignment vertical="center"/>
    </xf>
    <xf numFmtId="49" fontId="32" fillId="0" borderId="13" xfId="0" applyNumberFormat="1" applyFont="1" applyBorder="1">
      <alignment vertical="center"/>
    </xf>
    <xf numFmtId="0" fontId="31" fillId="0" borderId="3" xfId="0" applyFont="1" applyBorder="1" applyAlignment="1">
      <alignment horizontal="left" vertical="center"/>
    </xf>
    <xf numFmtId="179" fontId="32" fillId="0" borderId="13" xfId="0" applyNumberFormat="1" applyFont="1" applyBorder="1">
      <alignment vertical="center"/>
    </xf>
    <xf numFmtId="0" fontId="31" fillId="0" borderId="8" xfId="0" applyFont="1" applyBorder="1" applyAlignment="1">
      <alignment horizontal="left" vertical="center"/>
    </xf>
    <xf numFmtId="5" fontId="32" fillId="0" borderId="13" xfId="0" applyNumberFormat="1" applyFont="1" applyBorder="1">
      <alignment vertical="center"/>
    </xf>
    <xf numFmtId="0" fontId="31" fillId="0" borderId="1" xfId="0" applyFont="1" applyBorder="1" applyAlignment="1">
      <alignment vertical="center" shrinkToFit="1"/>
    </xf>
    <xf numFmtId="0" fontId="31" fillId="0" borderId="3" xfId="0" applyFont="1" applyBorder="1" applyAlignment="1">
      <alignment vertical="center" shrinkToFit="1"/>
    </xf>
    <xf numFmtId="0" fontId="31" fillId="0" borderId="4" xfId="0" applyFont="1" applyBorder="1">
      <alignment vertical="center"/>
    </xf>
    <xf numFmtId="0" fontId="31" fillId="0" borderId="5" xfId="0" applyFont="1" applyBorder="1">
      <alignment vertical="center"/>
    </xf>
    <xf numFmtId="0" fontId="31" fillId="0" borderId="2" xfId="0" applyFont="1" applyBorder="1">
      <alignment vertical="center"/>
    </xf>
    <xf numFmtId="0" fontId="31" fillId="0" borderId="2" xfId="0" applyFont="1" applyBorder="1" applyAlignment="1">
      <alignment horizontal="center" vertical="center"/>
    </xf>
    <xf numFmtId="0" fontId="32" fillId="0" borderId="0" xfId="0" applyFont="1">
      <alignment vertical="center"/>
    </xf>
    <xf numFmtId="0" fontId="31" fillId="0" borderId="12" xfId="0" applyFont="1" applyBorder="1">
      <alignment vertical="center"/>
    </xf>
    <xf numFmtId="0" fontId="34" fillId="0" borderId="12" xfId="0" applyFont="1" applyBorder="1" applyAlignment="1">
      <alignment vertical="center" shrinkToFit="1"/>
    </xf>
    <xf numFmtId="0" fontId="31" fillId="0" borderId="12" xfId="0" applyFont="1" applyBorder="1" applyAlignment="1">
      <alignment vertical="center" shrinkToFit="1"/>
    </xf>
    <xf numFmtId="0" fontId="31" fillId="0" borderId="0" xfId="0" applyFont="1" applyAlignment="1">
      <alignment horizontal="left" vertical="center"/>
    </xf>
    <xf numFmtId="181" fontId="31" fillId="0" borderId="4" xfId="0" applyNumberFormat="1" applyFont="1" applyBorder="1" applyAlignment="1">
      <alignment horizontal="right" vertical="center"/>
    </xf>
    <xf numFmtId="181" fontId="31" fillId="0" borderId="5" xfId="0" applyNumberFormat="1" applyFont="1" applyBorder="1" applyAlignment="1">
      <alignment horizontal="right" vertical="center"/>
    </xf>
    <xf numFmtId="0" fontId="31" fillId="0" borderId="0" xfId="0" applyFont="1" applyAlignment="1">
      <alignment horizontal="left" vertical="center" shrinkToFit="1"/>
    </xf>
    <xf numFmtId="0" fontId="31" fillId="0" borderId="0" xfId="0" applyFont="1" applyAlignment="1">
      <alignment horizontal="right" vertical="center"/>
    </xf>
    <xf numFmtId="0" fontId="31" fillId="0" borderId="17" xfId="0" applyFont="1" applyBorder="1" applyAlignment="1">
      <alignment horizontal="center" vertical="center" shrinkToFit="1"/>
    </xf>
    <xf numFmtId="0" fontId="31" fillId="0" borderId="18" xfId="0" applyFont="1" applyBorder="1" applyAlignment="1">
      <alignment horizontal="left" vertical="center" shrinkToFit="1"/>
    </xf>
    <xf numFmtId="0" fontId="31" fillId="0" borderId="19" xfId="0" applyFont="1" applyBorder="1" applyAlignment="1">
      <alignment horizontal="left" vertical="center" shrinkToFit="1"/>
    </xf>
    <xf numFmtId="0" fontId="31" fillId="0" borderId="17" xfId="0" applyFont="1" applyBorder="1" applyAlignment="1">
      <alignment horizontal="left" vertical="center" shrinkToFit="1"/>
    </xf>
    <xf numFmtId="0" fontId="33" fillId="0" borderId="9" xfId="0" applyFont="1" applyBorder="1" applyAlignment="1">
      <alignment horizontal="left" vertical="center"/>
    </xf>
    <xf numFmtId="0" fontId="10" fillId="0" borderId="10" xfId="0" applyFont="1" applyBorder="1" applyAlignment="1">
      <alignment horizontal="left" vertical="center"/>
    </xf>
    <xf numFmtId="0" fontId="31" fillId="0" borderId="6" xfId="0" applyFont="1" applyBorder="1" applyAlignment="1">
      <alignment horizontal="left" vertical="center" shrinkToFit="1"/>
    </xf>
    <xf numFmtId="0" fontId="31" fillId="0" borderId="7" xfId="0" applyFont="1" applyBorder="1" applyAlignment="1">
      <alignment horizontal="left" vertical="center" shrinkToFit="1"/>
    </xf>
    <xf numFmtId="0" fontId="31" fillId="0" borderId="8" xfId="0" applyFont="1" applyBorder="1" applyAlignment="1">
      <alignment horizontal="left" vertical="center" shrinkToFit="1"/>
    </xf>
    <xf numFmtId="0" fontId="6" fillId="0" borderId="0" xfId="0" applyFont="1">
      <alignment vertical="center"/>
    </xf>
    <xf numFmtId="180" fontId="35" fillId="0" borderId="0" xfId="0" applyNumberFormat="1" applyFont="1">
      <alignment vertical="center"/>
    </xf>
    <xf numFmtId="5" fontId="36" fillId="0" borderId="0" xfId="0" applyNumberFormat="1" applyFont="1">
      <alignment vertical="center"/>
    </xf>
    <xf numFmtId="41" fontId="37" fillId="0" borderId="0" xfId="0" applyNumberFormat="1" applyFont="1">
      <alignment vertical="center"/>
    </xf>
    <xf numFmtId="0" fontId="34" fillId="0" borderId="0" xfId="0" applyFont="1" applyAlignment="1">
      <alignment horizontal="right" vertical="top"/>
    </xf>
    <xf numFmtId="0" fontId="38" fillId="0" borderId="0" xfId="0" applyFont="1" applyAlignment="1">
      <alignment vertical="top"/>
    </xf>
    <xf numFmtId="177" fontId="31" fillId="0" borderId="2" xfId="0" applyNumberFormat="1" applyFont="1" applyBorder="1" applyAlignment="1">
      <alignment horizontal="left" vertical="center"/>
    </xf>
    <xf numFmtId="38" fontId="32" fillId="0" borderId="2" xfId="2" applyFont="1" applyFill="1" applyBorder="1" applyAlignment="1">
      <alignment horizontal="left" vertical="center" shrinkToFit="1"/>
    </xf>
    <xf numFmtId="0" fontId="27" fillId="0" borderId="0" xfId="0" applyFont="1">
      <alignment vertical="center"/>
    </xf>
    <xf numFmtId="0" fontId="20" fillId="0" borderId="0" xfId="0" applyFont="1">
      <alignment vertical="center"/>
    </xf>
    <xf numFmtId="0" fontId="39" fillId="0" borderId="0" xfId="0" applyFont="1">
      <alignment vertical="center"/>
    </xf>
    <xf numFmtId="0" fontId="0" fillId="0" borderId="5" xfId="0" applyBorder="1" applyAlignment="1">
      <alignment vertical="center" wrapText="1"/>
    </xf>
    <xf numFmtId="49" fontId="31" fillId="2" borderId="17" xfId="0" applyNumberFormat="1" applyFont="1" applyFill="1" applyBorder="1" applyAlignment="1">
      <alignment horizontal="left" vertical="center"/>
    </xf>
    <xf numFmtId="0" fontId="32" fillId="0" borderId="4" xfId="0" applyFont="1" applyBorder="1">
      <alignment vertical="center"/>
    </xf>
    <xf numFmtId="0" fontId="32" fillId="0" borderId="5" xfId="0" applyFont="1" applyBorder="1">
      <alignment vertical="center"/>
    </xf>
    <xf numFmtId="0" fontId="31" fillId="5" borderId="12" xfId="0" applyFont="1" applyFill="1" applyBorder="1">
      <alignment vertical="center"/>
    </xf>
    <xf numFmtId="0" fontId="31" fillId="0" borderId="19" xfId="0" applyFont="1" applyBorder="1">
      <alignment vertical="center"/>
    </xf>
    <xf numFmtId="0" fontId="34" fillId="0" borderId="19" xfId="0" applyFont="1" applyBorder="1" applyAlignment="1">
      <alignment vertical="center" shrinkToFit="1"/>
    </xf>
    <xf numFmtId="0" fontId="31" fillId="0" borderId="19" xfId="0" applyFont="1" applyBorder="1" applyAlignment="1">
      <alignment vertical="center" shrinkToFit="1"/>
    </xf>
    <xf numFmtId="49" fontId="32" fillId="0" borderId="3" xfId="0" applyNumberFormat="1" applyFont="1" applyBorder="1">
      <alignment vertical="center"/>
    </xf>
    <xf numFmtId="49" fontId="32" fillId="0" borderId="19" xfId="0" applyNumberFormat="1" applyFont="1" applyBorder="1">
      <alignment vertical="center"/>
    </xf>
    <xf numFmtId="0" fontId="31" fillId="0" borderId="11" xfId="0" applyFont="1" applyBorder="1" applyAlignment="1">
      <alignment vertical="center" shrinkToFit="1"/>
    </xf>
    <xf numFmtId="177" fontId="31" fillId="2" borderId="17" xfId="0" applyNumberFormat="1" applyFont="1" applyFill="1" applyBorder="1" applyAlignment="1">
      <alignment horizontal="left" vertical="center"/>
    </xf>
    <xf numFmtId="0" fontId="32" fillId="0" borderId="14" xfId="0" applyFont="1" applyBorder="1">
      <alignment vertical="center"/>
    </xf>
    <xf numFmtId="49" fontId="13" fillId="0" borderId="7" xfId="2" applyNumberFormat="1" applyFont="1" applyFill="1" applyBorder="1" applyAlignment="1">
      <alignment vertical="center" shrinkToFit="1"/>
    </xf>
    <xf numFmtId="0" fontId="13" fillId="0" borderId="24" xfId="0" applyFont="1" applyBorder="1">
      <alignment vertical="center"/>
    </xf>
    <xf numFmtId="0" fontId="13" fillId="0" borderId="25" xfId="0" applyFont="1" applyBorder="1">
      <alignment vertical="center"/>
    </xf>
    <xf numFmtId="49" fontId="13" fillId="2" borderId="26" xfId="2" applyNumberFormat="1" applyFont="1" applyFill="1" applyBorder="1" applyAlignment="1">
      <alignment vertical="center" shrinkToFit="1"/>
    </xf>
    <xf numFmtId="0" fontId="13" fillId="0" borderId="27" xfId="0" applyFont="1" applyBorder="1">
      <alignment vertical="center"/>
    </xf>
    <xf numFmtId="0" fontId="13" fillId="0" borderId="28" xfId="0" applyFont="1" applyBorder="1">
      <alignment vertical="center"/>
    </xf>
    <xf numFmtId="0" fontId="13" fillId="6" borderId="29" xfId="2" applyNumberFormat="1" applyFont="1" applyFill="1" applyBorder="1" applyAlignment="1" applyProtection="1">
      <alignment vertical="center" shrinkToFit="1"/>
      <protection locked="0"/>
    </xf>
    <xf numFmtId="0" fontId="13" fillId="0" borderId="30" xfId="0" applyFont="1" applyBorder="1">
      <alignment vertical="center"/>
    </xf>
    <xf numFmtId="0" fontId="13" fillId="0" borderId="31" xfId="0" applyFont="1" applyBorder="1">
      <alignment vertical="center"/>
    </xf>
    <xf numFmtId="49" fontId="13" fillId="2" borderId="26" xfId="2" applyNumberFormat="1" applyFont="1" applyFill="1" applyBorder="1" applyAlignment="1" applyProtection="1">
      <alignment vertical="center" shrinkToFit="1"/>
      <protection locked="0"/>
    </xf>
    <xf numFmtId="0" fontId="45" fillId="0" borderId="0" xfId="0" applyFont="1" applyAlignment="1">
      <alignment horizontal="right" vertical="center"/>
    </xf>
    <xf numFmtId="0" fontId="45" fillId="0" borderId="0" xfId="0" applyFont="1">
      <alignment vertical="center"/>
    </xf>
    <xf numFmtId="49" fontId="31" fillId="2" borderId="33" xfId="0" applyNumberFormat="1" applyFont="1" applyFill="1" applyBorder="1" applyAlignment="1">
      <alignment horizontal="left" vertical="center"/>
    </xf>
    <xf numFmtId="49" fontId="31" fillId="2" borderId="32" xfId="0" applyNumberFormat="1" applyFont="1" applyFill="1" applyBorder="1" applyAlignment="1">
      <alignment horizontal="left" vertical="center"/>
    </xf>
    <xf numFmtId="0" fontId="46" fillId="0" borderId="12" xfId="1" applyFont="1" applyFill="1" applyBorder="1" applyAlignment="1" applyProtection="1">
      <alignment vertical="center"/>
    </xf>
    <xf numFmtId="0" fontId="31" fillId="0" borderId="0" xfId="0" applyFont="1" applyAlignment="1">
      <alignment horizontal="left" vertical="top" wrapText="1"/>
    </xf>
    <xf numFmtId="0" fontId="0" fillId="0" borderId="0" xfId="0" applyAlignment="1">
      <alignment horizontal="left" vertical="top" wrapText="1"/>
    </xf>
    <xf numFmtId="49" fontId="13" fillId="2" borderId="16" xfId="2" applyNumberFormat="1" applyFont="1" applyFill="1" applyBorder="1" applyAlignment="1">
      <alignment vertical="center" shrinkToFit="1"/>
    </xf>
    <xf numFmtId="0" fontId="0" fillId="0" borderId="0" xfId="0" applyAlignment="1">
      <alignment vertical="top"/>
    </xf>
    <xf numFmtId="0" fontId="43" fillId="0" borderId="4" xfId="0" applyFont="1" applyBorder="1" applyAlignment="1">
      <alignment vertical="center" wrapText="1"/>
    </xf>
    <xf numFmtId="0" fontId="44" fillId="0" borderId="5" xfId="0" applyFont="1" applyBorder="1" applyAlignment="1">
      <alignment vertical="center" wrapText="1"/>
    </xf>
    <xf numFmtId="0" fontId="31" fillId="0" borderId="17" xfId="0" applyFont="1" applyBorder="1">
      <alignment vertical="center"/>
    </xf>
    <xf numFmtId="0" fontId="31" fillId="0" borderId="18" xfId="0" applyFont="1" applyBorder="1">
      <alignment vertical="center"/>
    </xf>
    <xf numFmtId="181" fontId="31" fillId="2" borderId="18" xfId="0" applyNumberFormat="1" applyFont="1" applyFill="1" applyBorder="1" applyAlignment="1">
      <alignment horizontal="left" vertical="center"/>
    </xf>
    <xf numFmtId="0" fontId="47" fillId="0" borderId="4" xfId="0" applyFont="1" applyBorder="1" applyAlignment="1">
      <alignment vertical="center" shrinkToFit="1"/>
    </xf>
    <xf numFmtId="0" fontId="31" fillId="0" borderId="34" xfId="0" applyFont="1" applyBorder="1">
      <alignment vertical="center"/>
    </xf>
    <xf numFmtId="0" fontId="31" fillId="0" borderId="35" xfId="0" applyFont="1" applyBorder="1">
      <alignment vertical="center"/>
    </xf>
    <xf numFmtId="0" fontId="31" fillId="0" borderId="36" xfId="0" applyFont="1" applyBorder="1">
      <alignment vertical="center"/>
    </xf>
    <xf numFmtId="0" fontId="48" fillId="0" borderId="37" xfId="0" applyFont="1" applyBorder="1" applyAlignment="1">
      <alignment horizontal="right" vertical="center"/>
    </xf>
    <xf numFmtId="0" fontId="31" fillId="0" borderId="38" xfId="0" applyFont="1" applyBorder="1">
      <alignment vertical="center"/>
    </xf>
    <xf numFmtId="0" fontId="31" fillId="0" borderId="37" xfId="0" applyFont="1" applyBorder="1">
      <alignment vertical="center"/>
    </xf>
    <xf numFmtId="0" fontId="31" fillId="0" borderId="39" xfId="0" applyFont="1" applyBorder="1">
      <alignment vertical="center"/>
    </xf>
    <xf numFmtId="0" fontId="31" fillId="0" borderId="40" xfId="0" applyFont="1" applyBorder="1">
      <alignment vertical="center"/>
    </xf>
    <xf numFmtId="0" fontId="31" fillId="0" borderId="41" xfId="0" applyFont="1" applyBorder="1">
      <alignment vertical="center"/>
    </xf>
    <xf numFmtId="56" fontId="51" fillId="0" borderId="0" xfId="0" applyNumberFormat="1" applyFont="1" applyAlignment="1">
      <alignment horizontal="right" vertical="center"/>
    </xf>
    <xf numFmtId="181" fontId="31" fillId="0" borderId="0" xfId="0" applyNumberFormat="1" applyFont="1" applyAlignment="1">
      <alignment horizontal="center" vertical="center"/>
    </xf>
    <xf numFmtId="176" fontId="31" fillId="0" borderId="0" xfId="0" applyNumberFormat="1" applyFont="1" applyAlignment="1">
      <alignment horizontal="center" vertical="center"/>
    </xf>
    <xf numFmtId="0" fontId="32" fillId="0" borderId="3" xfId="0" applyFont="1" applyBorder="1">
      <alignment vertical="center"/>
    </xf>
    <xf numFmtId="0" fontId="30" fillId="0" borderId="0" xfId="0" applyFont="1" applyAlignment="1">
      <alignment vertical="center" wrapText="1"/>
    </xf>
    <xf numFmtId="0" fontId="0" fillId="0" borderId="0" xfId="0" applyAlignment="1">
      <alignment vertical="center" wrapText="1"/>
    </xf>
    <xf numFmtId="0" fontId="53" fillId="0" borderId="0" xfId="0" applyFont="1" applyAlignment="1">
      <alignment horizontal="left" vertical="center"/>
    </xf>
    <xf numFmtId="14" fontId="32" fillId="0" borderId="44" xfId="0" applyNumberFormat="1" applyFont="1" applyBorder="1">
      <alignment vertical="center"/>
    </xf>
    <xf numFmtId="177" fontId="31" fillId="0" borderId="0" xfId="0" applyNumberFormat="1" applyFont="1" applyAlignment="1">
      <alignment horizontal="left" vertical="center"/>
    </xf>
    <xf numFmtId="38" fontId="32" fillId="0" borderId="0" xfId="2" applyFont="1" applyFill="1" applyBorder="1" applyAlignment="1">
      <alignment horizontal="left" vertical="center" shrinkToFit="1"/>
    </xf>
    <xf numFmtId="0" fontId="55" fillId="0" borderId="0" xfId="0" applyFont="1">
      <alignment vertical="center"/>
    </xf>
    <xf numFmtId="0" fontId="56" fillId="0" borderId="0" xfId="0" applyFont="1" applyAlignment="1">
      <alignment horizontal="right" vertical="center"/>
    </xf>
    <xf numFmtId="0" fontId="57" fillId="0" borderId="0" xfId="0" applyFont="1">
      <alignment vertical="center"/>
    </xf>
    <xf numFmtId="0" fontId="10" fillId="0" borderId="6" xfId="0" applyFont="1" applyBorder="1">
      <alignment vertical="center"/>
    </xf>
    <xf numFmtId="0" fontId="10" fillId="0" borderId="8" xfId="0" applyFont="1" applyBorder="1">
      <alignment vertical="center"/>
    </xf>
    <xf numFmtId="0" fontId="10" fillId="0" borderId="4" xfId="0" applyFont="1" applyBorder="1">
      <alignment vertical="center"/>
    </xf>
    <xf numFmtId="0" fontId="4" fillId="0" borderId="4" xfId="0" applyFont="1" applyBorder="1">
      <alignment vertical="center"/>
    </xf>
    <xf numFmtId="0" fontId="10" fillId="0" borderId="7" xfId="0" applyFont="1" applyBorder="1">
      <alignment vertical="center"/>
    </xf>
    <xf numFmtId="0" fontId="4" fillId="0" borderId="0" xfId="0" applyFont="1">
      <alignment vertical="center"/>
    </xf>
    <xf numFmtId="0" fontId="20" fillId="0" borderId="4" xfId="0" applyFont="1" applyBorder="1">
      <alignment vertical="center"/>
    </xf>
    <xf numFmtId="0" fontId="3" fillId="0" borderId="0" xfId="1" applyBorder="1" applyAlignment="1" applyProtection="1">
      <alignment vertical="center"/>
    </xf>
    <xf numFmtId="0" fontId="10" fillId="0" borderId="0" xfId="0" applyFont="1" applyAlignment="1"/>
    <xf numFmtId="0" fontId="31" fillId="8" borderId="1" xfId="0" applyFont="1" applyFill="1" applyBorder="1">
      <alignment vertical="center"/>
    </xf>
    <xf numFmtId="0" fontId="31" fillId="8" borderId="2" xfId="0" applyFont="1" applyFill="1" applyBorder="1">
      <alignment vertical="center"/>
    </xf>
    <xf numFmtId="0" fontId="31" fillId="8" borderId="2" xfId="0" applyFont="1" applyFill="1" applyBorder="1" applyAlignment="1">
      <alignment horizontal="center" vertical="center"/>
    </xf>
    <xf numFmtId="0" fontId="31" fillId="8" borderId="2" xfId="0" applyFont="1" applyFill="1" applyBorder="1" applyAlignment="1">
      <alignment horizontal="left" vertical="center"/>
    </xf>
    <xf numFmtId="0" fontId="32" fillId="8" borderId="3" xfId="0" applyFont="1" applyFill="1" applyBorder="1">
      <alignment vertical="center"/>
    </xf>
    <xf numFmtId="0" fontId="31" fillId="8" borderId="4" xfId="0" applyFont="1" applyFill="1" applyBorder="1">
      <alignment vertical="center"/>
    </xf>
    <xf numFmtId="0" fontId="32" fillId="8" borderId="5" xfId="0" applyFont="1" applyFill="1" applyBorder="1">
      <alignment vertical="center"/>
    </xf>
    <xf numFmtId="0" fontId="58" fillId="0" borderId="0" xfId="0" applyFont="1" applyAlignment="1">
      <alignment horizontal="right"/>
    </xf>
    <xf numFmtId="0" fontId="49" fillId="0" borderId="0" xfId="0" applyFont="1" applyAlignment="1"/>
    <xf numFmtId="0" fontId="10" fillId="0" borderId="0" xfId="0" applyFont="1" applyAlignment="1">
      <alignment horizontal="right" vertical="center"/>
    </xf>
    <xf numFmtId="0" fontId="10" fillId="0" borderId="0" xfId="0" applyFont="1" applyAlignment="1">
      <alignment horizontal="left" vertical="center"/>
    </xf>
    <xf numFmtId="0" fontId="64" fillId="0" borderId="1" xfId="0" applyFont="1" applyBorder="1">
      <alignment vertical="center"/>
    </xf>
    <xf numFmtId="0" fontId="27" fillId="0" borderId="17" xfId="0" applyFont="1" applyBorder="1" applyAlignment="1">
      <alignment horizontal="left" vertical="center"/>
    </xf>
    <xf numFmtId="0" fontId="27" fillId="0" borderId="19" xfId="0" applyFont="1" applyBorder="1" applyAlignment="1">
      <alignment horizontal="left" vertical="center" wrapText="1"/>
    </xf>
    <xf numFmtId="0" fontId="13" fillId="0" borderId="17" xfId="0" applyFont="1" applyBorder="1">
      <alignment vertical="center"/>
    </xf>
    <xf numFmtId="0" fontId="13" fillId="0" borderId="19" xfId="0" applyFont="1" applyBorder="1">
      <alignment vertical="center"/>
    </xf>
    <xf numFmtId="0" fontId="31" fillId="0" borderId="17" xfId="0" applyFont="1" applyBorder="1" applyAlignment="1">
      <alignment horizontal="center" vertical="center"/>
    </xf>
    <xf numFmtId="0" fontId="31" fillId="0" borderId="19" xfId="0" applyFont="1" applyBorder="1" applyAlignment="1">
      <alignment horizontal="center" vertical="center"/>
    </xf>
    <xf numFmtId="0" fontId="31" fillId="0" borderId="17" xfId="0" applyFont="1" applyBorder="1" applyAlignment="1">
      <alignment horizontal="left" vertical="center"/>
    </xf>
    <xf numFmtId="0" fontId="31" fillId="0" borderId="18" xfId="0" applyFont="1" applyBorder="1" applyAlignment="1">
      <alignment horizontal="left" vertical="center"/>
    </xf>
    <xf numFmtId="179" fontId="31" fillId="2" borderId="17" xfId="0" applyNumberFormat="1" applyFont="1" applyFill="1" applyBorder="1" applyAlignment="1">
      <alignment horizontal="left" vertical="center"/>
    </xf>
    <xf numFmtId="5" fontId="31" fillId="2" borderId="17" xfId="0" applyNumberFormat="1" applyFont="1" applyFill="1" applyBorder="1" applyAlignment="1">
      <alignment horizontal="left" vertical="center"/>
    </xf>
    <xf numFmtId="14" fontId="12" fillId="0" borderId="0" xfId="0" applyNumberFormat="1" applyFont="1" applyAlignment="1">
      <alignment horizontal="left" vertical="center"/>
    </xf>
    <xf numFmtId="0" fontId="10" fillId="11" borderId="0" xfId="0" applyFont="1" applyFill="1" applyAlignment="1">
      <alignment vertical="center" shrinkToFit="1"/>
    </xf>
    <xf numFmtId="0" fontId="10" fillId="11" borderId="0" xfId="0" applyFont="1" applyFill="1">
      <alignment vertical="center"/>
    </xf>
    <xf numFmtId="0" fontId="68" fillId="12" borderId="0" xfId="0" applyFont="1" applyFill="1">
      <alignment vertical="center"/>
    </xf>
    <xf numFmtId="0" fontId="30" fillId="12" borderId="0" xfId="0" applyFont="1" applyFill="1">
      <alignment vertical="center"/>
    </xf>
    <xf numFmtId="0" fontId="34" fillId="0" borderId="0" xfId="0" applyFont="1" applyAlignment="1">
      <alignment horizontal="left" vertical="top"/>
    </xf>
    <xf numFmtId="0" fontId="69" fillId="12" borderId="0" xfId="0" applyFont="1" applyFill="1">
      <alignment vertical="center"/>
    </xf>
    <xf numFmtId="0" fontId="53" fillId="0" borderId="0" xfId="0" applyFont="1">
      <alignment vertical="center"/>
    </xf>
    <xf numFmtId="0" fontId="70" fillId="0" borderId="0" xfId="0" applyFont="1">
      <alignment vertical="center"/>
    </xf>
    <xf numFmtId="0" fontId="71" fillId="0" borderId="0" xfId="0" applyFont="1">
      <alignment vertical="center"/>
    </xf>
    <xf numFmtId="0" fontId="72" fillId="0" borderId="0" xfId="0" applyFont="1">
      <alignment vertical="center"/>
    </xf>
    <xf numFmtId="49" fontId="31" fillId="13" borderId="17" xfId="0" applyNumberFormat="1" applyFont="1" applyFill="1" applyBorder="1" applyAlignment="1">
      <alignment horizontal="left" vertical="center"/>
    </xf>
    <xf numFmtId="0" fontId="32" fillId="0" borderId="42" xfId="0" applyFont="1" applyBorder="1">
      <alignment vertical="center"/>
    </xf>
    <xf numFmtId="0" fontId="32" fillId="0" borderId="43" xfId="0" applyFont="1" applyBorder="1">
      <alignment vertical="center"/>
    </xf>
    <xf numFmtId="177" fontId="31" fillId="13" borderId="17" xfId="0" applyNumberFormat="1" applyFont="1" applyFill="1" applyBorder="1" applyAlignment="1">
      <alignment horizontal="left" vertical="center"/>
    </xf>
    <xf numFmtId="49" fontId="13" fillId="0" borderId="24" xfId="2" applyNumberFormat="1" applyFont="1" applyFill="1" applyBorder="1" applyAlignment="1">
      <alignment vertical="center" shrinkToFit="1"/>
    </xf>
    <xf numFmtId="49" fontId="13" fillId="13" borderId="26" xfId="2" applyNumberFormat="1" applyFont="1" applyFill="1" applyBorder="1" applyAlignment="1">
      <alignment vertical="center" shrinkToFit="1"/>
    </xf>
    <xf numFmtId="0" fontId="13" fillId="0" borderId="24" xfId="0" applyFont="1" applyBorder="1" applyAlignment="1">
      <alignment horizontal="left" vertical="center"/>
    </xf>
    <xf numFmtId="49" fontId="13" fillId="2" borderId="26" xfId="7" applyNumberFormat="1" applyFont="1" applyFill="1" applyBorder="1" applyAlignment="1">
      <alignment vertical="center" shrinkToFit="1"/>
    </xf>
    <xf numFmtId="0" fontId="13" fillId="0" borderId="27" xfId="0" applyFont="1" applyBorder="1" applyAlignment="1">
      <alignment horizontal="left" vertical="center"/>
    </xf>
    <xf numFmtId="0" fontId="13" fillId="6" borderId="29" xfId="7" applyNumberFormat="1" applyFont="1" applyFill="1" applyBorder="1" applyAlignment="1" applyProtection="1">
      <alignment vertical="center" shrinkToFit="1"/>
      <protection locked="0"/>
    </xf>
    <xf numFmtId="49" fontId="13" fillId="2" borderId="26" xfId="7" applyNumberFormat="1" applyFont="1" applyFill="1" applyBorder="1" applyAlignment="1" applyProtection="1">
      <alignment vertical="center" shrinkToFit="1"/>
      <protection locked="0"/>
    </xf>
    <xf numFmtId="0" fontId="13" fillId="0" borderId="6" xfId="0" applyFont="1" applyBorder="1" applyAlignment="1">
      <alignment horizontal="left" vertical="center"/>
    </xf>
    <xf numFmtId="49" fontId="13" fillId="2" borderId="16" xfId="7" applyNumberFormat="1" applyFont="1" applyFill="1" applyBorder="1" applyAlignment="1">
      <alignment vertical="center" shrinkToFit="1"/>
    </xf>
    <xf numFmtId="0" fontId="13" fillId="0" borderId="1" xfId="0" applyFont="1" applyBorder="1" applyAlignment="1">
      <alignment horizontal="left" vertical="center"/>
    </xf>
    <xf numFmtId="49" fontId="13" fillId="2" borderId="11" xfId="7" applyNumberFormat="1" applyFont="1" applyFill="1" applyBorder="1" applyAlignment="1">
      <alignment vertical="center" shrinkToFit="1"/>
    </xf>
    <xf numFmtId="0" fontId="13" fillId="0" borderId="17" xfId="0" applyFont="1" applyBorder="1" applyAlignment="1">
      <alignment horizontal="left" vertical="center"/>
    </xf>
    <xf numFmtId="49" fontId="13" fillId="2" borderId="12" xfId="7" applyNumberFormat="1" applyFont="1" applyFill="1" applyBorder="1" applyAlignment="1">
      <alignment vertical="center" shrinkToFit="1"/>
    </xf>
    <xf numFmtId="0" fontId="13" fillId="0" borderId="11" xfId="0" applyFont="1" applyBorder="1" applyAlignment="1">
      <alignment horizontal="left" vertical="center"/>
    </xf>
    <xf numFmtId="0" fontId="13" fillId="0" borderId="12" xfId="0" applyFont="1" applyBorder="1" applyAlignment="1">
      <alignment horizontal="center" vertical="center"/>
    </xf>
    <xf numFmtId="0" fontId="20" fillId="0" borderId="0" xfId="0" applyFont="1" applyAlignment="1">
      <alignment horizontal="left" vertical="top" wrapText="1"/>
    </xf>
    <xf numFmtId="0" fontId="74" fillId="0" borderId="0" xfId="0" applyFont="1">
      <alignment vertical="center"/>
    </xf>
    <xf numFmtId="0" fontId="10" fillId="5" borderId="17" xfId="0" applyFont="1" applyFill="1" applyBorder="1" applyAlignment="1">
      <alignment vertical="center" shrinkToFit="1"/>
    </xf>
    <xf numFmtId="0" fontId="10" fillId="5" borderId="18" xfId="0" applyFont="1" applyFill="1" applyBorder="1" applyAlignment="1">
      <alignment vertical="center" shrinkToFit="1"/>
    </xf>
    <xf numFmtId="0" fontId="10" fillId="5" borderId="19" xfId="0" applyFont="1" applyFill="1" applyBorder="1" applyAlignment="1">
      <alignment vertical="center" shrinkToFit="1"/>
    </xf>
    <xf numFmtId="0" fontId="10" fillId="0" borderId="0" xfId="0" applyFont="1" applyAlignment="1">
      <alignment horizontal="left" vertical="top" wrapText="1"/>
    </xf>
    <xf numFmtId="0" fontId="0" fillId="0" borderId="5" xfId="0" applyBorder="1" applyAlignment="1">
      <alignment vertical="center" wrapText="1"/>
    </xf>
    <xf numFmtId="0" fontId="10" fillId="10" borderId="12" xfId="0" applyFont="1" applyFill="1" applyBorder="1" applyAlignment="1">
      <alignment vertical="center" shrinkToFit="1"/>
    </xf>
    <xf numFmtId="0" fontId="10" fillId="8" borderId="17" xfId="0" applyFont="1" applyFill="1" applyBorder="1" applyAlignment="1">
      <alignment horizontal="center" vertical="center"/>
    </xf>
    <xf numFmtId="0" fontId="10" fillId="8" borderId="18" xfId="0" applyFont="1" applyFill="1" applyBorder="1" applyAlignment="1">
      <alignment horizontal="center" vertical="center"/>
    </xf>
    <xf numFmtId="0" fontId="10" fillId="8" borderId="19" xfId="0" applyFont="1" applyFill="1" applyBorder="1" applyAlignment="1">
      <alignment horizontal="center" vertical="center"/>
    </xf>
    <xf numFmtId="0" fontId="4" fillId="7" borderId="17" xfId="0" applyFont="1" applyFill="1" applyBorder="1" applyAlignment="1">
      <alignment horizontal="center" vertical="center"/>
    </xf>
    <xf numFmtId="0" fontId="4" fillId="7" borderId="18" xfId="0" applyFont="1" applyFill="1" applyBorder="1" applyAlignment="1">
      <alignment horizontal="center" vertical="center"/>
    </xf>
    <xf numFmtId="0" fontId="4" fillId="7" borderId="19" xfId="0" applyFont="1" applyFill="1" applyBorder="1" applyAlignment="1">
      <alignment horizontal="center" vertical="center"/>
    </xf>
    <xf numFmtId="0" fontId="10" fillId="0" borderId="0" xfId="0" applyFont="1" applyAlignment="1">
      <alignment vertical="center" wrapText="1"/>
    </xf>
    <xf numFmtId="0" fontId="0" fillId="0" borderId="0" xfId="0" applyAlignment="1">
      <alignment vertical="center" wrapText="1"/>
    </xf>
    <xf numFmtId="0" fontId="25" fillId="0" borderId="0" xfId="1" applyFont="1" applyBorder="1" applyAlignment="1" applyProtection="1">
      <alignment vertical="center" wrapText="1"/>
    </xf>
    <xf numFmtId="0" fontId="10" fillId="0" borderId="0" xfId="0" applyFont="1">
      <alignment vertical="center"/>
    </xf>
    <xf numFmtId="0" fontId="11" fillId="0" borderId="0" xfId="1" applyFont="1" applyBorder="1" applyAlignment="1" applyProtection="1">
      <alignment horizontal="center" vertical="top" wrapText="1"/>
    </xf>
    <xf numFmtId="0" fontId="16" fillId="0" borderId="0" xfId="1" applyFont="1" applyBorder="1" applyAlignment="1" applyProtection="1">
      <alignment horizontal="left" vertical="top" wrapText="1"/>
    </xf>
    <xf numFmtId="0" fontId="10" fillId="0" borderId="0" xfId="5" applyFont="1" applyBorder="1" applyAlignment="1" applyProtection="1">
      <alignment horizontal="left" vertical="top" wrapText="1"/>
    </xf>
    <xf numFmtId="0" fontId="10" fillId="9" borderId="17" xfId="0" applyFont="1" applyFill="1" applyBorder="1" applyAlignment="1">
      <alignment horizontal="center" vertical="center"/>
    </xf>
    <xf numFmtId="0" fontId="10" fillId="9" borderId="18" xfId="0" applyFont="1" applyFill="1" applyBorder="1" applyAlignment="1">
      <alignment horizontal="center" vertical="center"/>
    </xf>
    <xf numFmtId="0" fontId="10" fillId="9" borderId="19" xfId="0" applyFont="1" applyFill="1" applyBorder="1" applyAlignment="1">
      <alignment horizontal="center" vertical="center"/>
    </xf>
    <xf numFmtId="0" fontId="10" fillId="10" borderId="17" xfId="0" applyFont="1" applyFill="1" applyBorder="1" applyAlignment="1">
      <alignment horizontal="center" vertical="center"/>
    </xf>
    <xf numFmtId="0" fontId="10" fillId="10" borderId="18" xfId="0" applyFont="1" applyFill="1" applyBorder="1" applyAlignment="1">
      <alignment horizontal="center" vertical="center"/>
    </xf>
    <xf numFmtId="0" fontId="10" fillId="10" borderId="19" xfId="0" applyFont="1" applyFill="1" applyBorder="1" applyAlignment="1">
      <alignment horizontal="center" vertical="center"/>
    </xf>
    <xf numFmtId="0" fontId="11" fillId="0" borderId="0" xfId="1" applyFont="1" applyAlignment="1" applyProtection="1">
      <alignment horizontal="left" vertical="top" wrapText="1"/>
    </xf>
    <xf numFmtId="0" fontId="11" fillId="0" borderId="5" xfId="1" applyFont="1" applyBorder="1" applyAlignment="1" applyProtection="1">
      <alignment horizontal="left" vertical="top" wrapText="1"/>
    </xf>
    <xf numFmtId="0" fontId="10" fillId="0" borderId="7" xfId="0" applyFont="1" applyBorder="1" applyAlignment="1">
      <alignment vertical="center" shrinkToFit="1"/>
    </xf>
    <xf numFmtId="0" fontId="10" fillId="0" borderId="8" xfId="0" applyFont="1" applyBorder="1" applyAlignment="1">
      <alignment vertical="center" shrinkToFit="1"/>
    </xf>
    <xf numFmtId="0" fontId="10" fillId="0" borderId="0" xfId="1" applyFont="1" applyAlignment="1" applyProtection="1">
      <alignment vertical="top" shrinkToFit="1"/>
    </xf>
    <xf numFmtId="0" fontId="11" fillId="0" borderId="0" xfId="1" applyFont="1" applyAlignment="1" applyProtection="1">
      <alignment vertical="top" shrinkToFit="1"/>
    </xf>
    <xf numFmtId="0" fontId="25" fillId="0" borderId="0" xfId="1" applyFont="1" applyBorder="1" applyAlignment="1" applyProtection="1">
      <alignment vertical="top" wrapText="1"/>
    </xf>
    <xf numFmtId="0" fontId="10" fillId="0" borderId="0" xfId="0" applyFont="1" applyAlignment="1">
      <alignment vertical="top"/>
    </xf>
    <xf numFmtId="0" fontId="10" fillId="0" borderId="0" xfId="1" applyFont="1" applyBorder="1" applyAlignment="1" applyProtection="1">
      <alignment vertical="top" wrapText="1"/>
    </xf>
    <xf numFmtId="0" fontId="5" fillId="0" borderId="0" xfId="0" applyFont="1" applyAlignment="1">
      <alignment vertical="top"/>
    </xf>
    <xf numFmtId="0" fontId="0" fillId="0" borderId="0" xfId="0" applyAlignment="1">
      <alignment horizontal="left" vertical="top" wrapText="1"/>
    </xf>
    <xf numFmtId="0" fontId="10" fillId="0" borderId="0" xfId="0" applyFont="1" applyAlignment="1">
      <alignment vertical="top" wrapText="1"/>
    </xf>
    <xf numFmtId="0" fontId="0" fillId="0" borderId="0" xfId="0" applyAlignment="1">
      <alignment vertical="top" wrapText="1"/>
    </xf>
    <xf numFmtId="0" fontId="10" fillId="0" borderId="4" xfId="0" applyFont="1" applyBorder="1" applyAlignment="1">
      <alignment horizontal="left" vertical="center" wrapText="1" shrinkToFit="1"/>
    </xf>
    <xf numFmtId="0" fontId="10" fillId="0" borderId="0" xfId="0" applyFont="1" applyAlignment="1">
      <alignment horizontal="left" vertical="center" shrinkToFit="1"/>
    </xf>
    <xf numFmtId="0" fontId="10" fillId="0" borderId="5" xfId="0" applyFont="1" applyBorder="1" applyAlignment="1">
      <alignment horizontal="left" vertical="center" shrinkToFit="1"/>
    </xf>
    <xf numFmtId="0" fontId="10" fillId="0" borderId="6" xfId="0" applyFont="1" applyBorder="1" applyAlignment="1">
      <alignment horizontal="left" vertical="center" wrapText="1" shrinkToFit="1"/>
    </xf>
    <xf numFmtId="0" fontId="10" fillId="0" borderId="7" xfId="0" applyFont="1" applyBorder="1" applyAlignment="1">
      <alignment horizontal="left" vertical="center" shrinkToFit="1"/>
    </xf>
    <xf numFmtId="0" fontId="10" fillId="0" borderId="8" xfId="0" applyFont="1" applyBorder="1" applyAlignment="1">
      <alignment horizontal="left" vertical="center" shrinkToFit="1"/>
    </xf>
    <xf numFmtId="0" fontId="13" fillId="0" borderId="1" xfId="0" applyFont="1" applyBorder="1">
      <alignment vertical="center"/>
    </xf>
    <xf numFmtId="0" fontId="10" fillId="0" borderId="3" xfId="0" applyFont="1" applyBorder="1">
      <alignment vertical="center"/>
    </xf>
    <xf numFmtId="0" fontId="66" fillId="0" borderId="0" xfId="0" applyFont="1" applyAlignment="1">
      <alignment horizontal="left" vertical="center" wrapText="1"/>
    </xf>
    <xf numFmtId="0" fontId="13" fillId="0" borderId="0" xfId="0" applyFont="1" applyAlignment="1">
      <alignment horizontal="left" vertical="center" wrapText="1"/>
    </xf>
    <xf numFmtId="0" fontId="29" fillId="3" borderId="4" xfId="0" applyFont="1" applyFill="1" applyBorder="1" applyAlignment="1">
      <alignment horizontal="center" vertical="center" wrapText="1"/>
    </xf>
    <xf numFmtId="0" fontId="29" fillId="3" borderId="0" xfId="0" applyFont="1" applyFill="1" applyAlignment="1">
      <alignment horizontal="center" vertical="center" wrapText="1"/>
    </xf>
    <xf numFmtId="0" fontId="29" fillId="3" borderId="5" xfId="0" applyFont="1" applyFill="1" applyBorder="1" applyAlignment="1">
      <alignment horizontal="center" vertical="center" wrapText="1"/>
    </xf>
    <xf numFmtId="0" fontId="10" fillId="0" borderId="16" xfId="0" applyFont="1" applyBorder="1" applyAlignment="1">
      <alignment horizontal="center" vertical="top" wrapText="1"/>
    </xf>
    <xf numFmtId="0" fontId="29" fillId="4" borderId="1" xfId="0" applyFont="1" applyFill="1" applyBorder="1" applyAlignment="1">
      <alignment horizontal="center" vertical="center" wrapText="1"/>
    </xf>
    <xf numFmtId="0" fontId="29" fillId="4" borderId="2" xfId="0" applyFont="1" applyFill="1" applyBorder="1" applyAlignment="1">
      <alignment horizontal="center" vertical="center" wrapText="1"/>
    </xf>
    <xf numFmtId="0" fontId="29" fillId="4" borderId="3" xfId="0" applyFont="1" applyFill="1" applyBorder="1" applyAlignment="1">
      <alignment horizontal="center" vertical="center" wrapText="1"/>
    </xf>
    <xf numFmtId="0" fontId="28" fillId="0" borderId="17" xfId="0" applyFont="1" applyBorder="1" applyAlignment="1">
      <alignment horizontal="center" vertical="center" wrapText="1"/>
    </xf>
    <xf numFmtId="0" fontId="28" fillId="0" borderId="18" xfId="0" applyFont="1" applyBorder="1" applyAlignment="1">
      <alignment horizontal="center" vertical="center" wrapText="1"/>
    </xf>
    <xf numFmtId="0" fontId="61" fillId="0" borderId="2" xfId="0" applyFont="1" applyBorder="1" applyAlignment="1">
      <alignment vertical="center" shrinkToFit="1"/>
    </xf>
    <xf numFmtId="0" fontId="62" fillId="0" borderId="2" xfId="0" applyFont="1" applyBorder="1" applyAlignment="1">
      <alignment vertical="center" shrinkToFit="1"/>
    </xf>
    <xf numFmtId="38" fontId="73" fillId="15" borderId="0" xfId="5" applyNumberFormat="1" applyFont="1" applyFill="1" applyBorder="1" applyAlignment="1" applyProtection="1">
      <alignment vertical="center" wrapText="1"/>
    </xf>
    <xf numFmtId="38" fontId="73" fillId="15" borderId="0" xfId="5" applyNumberFormat="1" applyFont="1" applyFill="1" applyBorder="1" applyAlignment="1" applyProtection="1">
      <alignment vertical="center"/>
    </xf>
    <xf numFmtId="0" fontId="26" fillId="0" borderId="0" xfId="0" applyFont="1" applyAlignment="1">
      <alignment horizontal="center" vertical="center"/>
    </xf>
    <xf numFmtId="0" fontId="27" fillId="0" borderId="0" xfId="0" applyFont="1" applyAlignment="1">
      <alignment horizontal="left" vertical="center" wrapText="1"/>
    </xf>
    <xf numFmtId="0" fontId="28" fillId="0" borderId="0" xfId="0" applyFont="1" applyAlignment="1">
      <alignment horizontal="left" vertical="center"/>
    </xf>
    <xf numFmtId="0" fontId="13" fillId="0" borderId="17" xfId="0" applyFont="1" applyBorder="1" applyAlignment="1">
      <alignment horizontal="left" vertical="center" wrapText="1"/>
    </xf>
    <xf numFmtId="0" fontId="0" fillId="0" borderId="18" xfId="0" applyBorder="1" applyAlignment="1">
      <alignment horizontal="left" vertical="center" wrapText="1"/>
    </xf>
    <xf numFmtId="0" fontId="0" fillId="0" borderId="19" xfId="0" applyBorder="1" applyAlignment="1">
      <alignment horizontal="left" vertical="center" wrapText="1"/>
    </xf>
    <xf numFmtId="0" fontId="31" fillId="0" borderId="17" xfId="0" applyFont="1" applyBorder="1" applyAlignment="1">
      <alignment horizontal="left" vertical="center" wrapText="1" shrinkToFit="1"/>
    </xf>
    <xf numFmtId="0" fontId="0" fillId="0" borderId="18" xfId="0" applyBorder="1" applyAlignment="1">
      <alignment horizontal="left" vertical="center" shrinkToFit="1"/>
    </xf>
    <xf numFmtId="0" fontId="0" fillId="0" borderId="19" xfId="0" applyBorder="1" applyAlignment="1">
      <alignment horizontal="left" vertical="center" shrinkToFit="1"/>
    </xf>
    <xf numFmtId="0" fontId="31" fillId="0" borderId="17" xfId="0" applyFont="1" applyBorder="1" applyAlignment="1">
      <alignment horizontal="center" vertical="center"/>
    </xf>
    <xf numFmtId="0" fontId="0" fillId="0" borderId="19" xfId="0" applyBorder="1" applyAlignment="1">
      <alignment horizontal="center" vertical="center"/>
    </xf>
    <xf numFmtId="0" fontId="32" fillId="0" borderId="20" xfId="0" applyFont="1" applyBorder="1" applyAlignment="1">
      <alignment horizontal="left" vertical="top" wrapText="1"/>
    </xf>
    <xf numFmtId="0" fontId="20" fillId="0" borderId="21" xfId="0" applyFont="1" applyBorder="1" applyAlignment="1">
      <alignment horizontal="left" vertical="top" wrapText="1"/>
    </xf>
    <xf numFmtId="0" fontId="31" fillId="0" borderId="2" xfId="0" applyFont="1" applyBorder="1" applyAlignment="1">
      <alignment horizontal="left" vertical="center" shrinkToFit="1"/>
    </xf>
    <xf numFmtId="0" fontId="41" fillId="0" borderId="22" xfId="0" applyFont="1" applyBorder="1" applyAlignment="1">
      <alignment horizontal="left" vertical="center" wrapText="1"/>
    </xf>
    <xf numFmtId="0" fontId="40" fillId="0" borderId="23" xfId="0" applyFont="1" applyBorder="1" applyAlignment="1">
      <alignment horizontal="left" vertical="center" wrapText="1"/>
    </xf>
    <xf numFmtId="0" fontId="43" fillId="0" borderId="20" xfId="0" applyFont="1" applyBorder="1" applyAlignment="1">
      <alignment vertical="center" wrapText="1"/>
    </xf>
    <xf numFmtId="0" fontId="2" fillId="0" borderId="21" xfId="0" applyFont="1" applyBorder="1" applyAlignment="1">
      <alignment vertical="center" wrapText="1"/>
    </xf>
    <xf numFmtId="0" fontId="31" fillId="8" borderId="0" xfId="0" applyFont="1" applyFill="1" applyAlignment="1">
      <alignment horizontal="left" vertical="center"/>
    </xf>
    <xf numFmtId="0" fontId="41" fillId="0" borderId="42" xfId="0" applyFont="1" applyBorder="1" applyAlignment="1">
      <alignment horizontal="left" vertical="center" wrapText="1"/>
    </xf>
    <xf numFmtId="0" fontId="40" fillId="0" borderId="43" xfId="0" applyFont="1" applyBorder="1" applyAlignment="1">
      <alignment horizontal="left" vertical="center" wrapText="1"/>
    </xf>
    <xf numFmtId="0" fontId="31" fillId="8" borderId="4" xfId="0" applyFont="1" applyFill="1" applyBorder="1" applyAlignment="1">
      <alignment vertical="center" wrapText="1"/>
    </xf>
    <xf numFmtId="0" fontId="31" fillId="8" borderId="0" xfId="0" applyFont="1" applyFill="1">
      <alignment vertical="center"/>
    </xf>
    <xf numFmtId="0" fontId="31" fillId="8" borderId="5" xfId="0" applyFont="1" applyFill="1" applyBorder="1">
      <alignment vertical="center"/>
    </xf>
    <xf numFmtId="0" fontId="55" fillId="0" borderId="48" xfId="0" applyFont="1" applyBorder="1">
      <alignment vertical="center"/>
    </xf>
    <xf numFmtId="0" fontId="55" fillId="0" borderId="49" xfId="0" applyFont="1" applyBorder="1">
      <alignment vertical="center"/>
    </xf>
    <xf numFmtId="0" fontId="55" fillId="0" borderId="50" xfId="0" applyFont="1" applyBorder="1">
      <alignment vertical="center"/>
    </xf>
    <xf numFmtId="0" fontId="59" fillId="0" borderId="45" xfId="0" applyFont="1" applyBorder="1" applyAlignment="1">
      <alignment vertical="center" wrapText="1"/>
    </xf>
    <xf numFmtId="0" fontId="60" fillId="0" borderId="46" xfId="0" applyFont="1" applyBorder="1" applyAlignment="1">
      <alignment vertical="center" wrapText="1"/>
    </xf>
    <xf numFmtId="0" fontId="60" fillId="0" borderId="47" xfId="0" applyFont="1" applyBorder="1" applyAlignment="1">
      <alignment vertical="center" wrapText="1"/>
    </xf>
    <xf numFmtId="0" fontId="31" fillId="0" borderId="18" xfId="0" applyFont="1" applyBorder="1" applyAlignment="1">
      <alignment horizontal="center" vertical="center"/>
    </xf>
    <xf numFmtId="0" fontId="31" fillId="0" borderId="19" xfId="0" applyFont="1" applyBorder="1" applyAlignment="1">
      <alignment horizontal="center" vertical="center"/>
    </xf>
    <xf numFmtId="0" fontId="63" fillId="0" borderId="7" xfId="0" applyFont="1" applyBorder="1" applyAlignment="1">
      <alignment horizontal="left" vertical="center"/>
    </xf>
    <xf numFmtId="0" fontId="30" fillId="0" borderId="0" xfId="0" applyFont="1" applyAlignment="1">
      <alignment vertical="top" wrapText="1"/>
    </xf>
    <xf numFmtId="0" fontId="8" fillId="0" borderId="0" xfId="0" applyFont="1" applyAlignment="1">
      <alignment vertical="top" wrapText="1"/>
    </xf>
    <xf numFmtId="0" fontId="8" fillId="0" borderId="0" xfId="0" applyFont="1" applyAlignment="1">
      <alignment vertical="center" wrapText="1"/>
    </xf>
    <xf numFmtId="0" fontId="0" fillId="0" borderId="0" xfId="0" applyAlignment="1">
      <alignment vertical="top"/>
    </xf>
    <xf numFmtId="0" fontId="44" fillId="0" borderId="21" xfId="0" applyFont="1" applyBorder="1" applyAlignment="1">
      <alignment vertical="center" wrapText="1"/>
    </xf>
    <xf numFmtId="0" fontId="41" fillId="0" borderId="22" xfId="0" applyFont="1" applyBorder="1" applyAlignment="1">
      <alignment vertical="center" wrapText="1"/>
    </xf>
    <xf numFmtId="0" fontId="42" fillId="0" borderId="23" xfId="0" applyFont="1" applyBorder="1" applyAlignment="1">
      <alignment vertical="center" wrapText="1"/>
    </xf>
    <xf numFmtId="0" fontId="49" fillId="0" borderId="0" xfId="0" applyFont="1">
      <alignment vertical="center"/>
    </xf>
    <xf numFmtId="0" fontId="52" fillId="12" borderId="0" xfId="0" applyFont="1" applyFill="1">
      <alignment vertical="center"/>
    </xf>
    <xf numFmtId="0" fontId="0" fillId="12" borderId="0" xfId="0" applyFill="1">
      <alignment vertical="center"/>
    </xf>
    <xf numFmtId="0" fontId="31" fillId="0" borderId="0" xfId="0" applyFont="1" applyAlignment="1">
      <alignment vertical="center" wrapText="1"/>
    </xf>
    <xf numFmtId="0" fontId="54" fillId="0" borderId="0" xfId="1" applyFont="1" applyFill="1" applyAlignment="1" applyProtection="1">
      <alignment horizontal="left" vertical="center"/>
    </xf>
    <xf numFmtId="0" fontId="0" fillId="8" borderId="0" xfId="0" applyFill="1">
      <alignment vertical="center"/>
    </xf>
    <xf numFmtId="0" fontId="0" fillId="8" borderId="5" xfId="0" applyFill="1" applyBorder="1">
      <alignment vertical="center"/>
    </xf>
    <xf numFmtId="0" fontId="27" fillId="0" borderId="0" xfId="0" applyFont="1" applyAlignment="1">
      <alignment horizontal="center" vertical="center"/>
    </xf>
    <xf numFmtId="0" fontId="31" fillId="0" borderId="2" xfId="0" applyFont="1" applyBorder="1" applyAlignment="1">
      <alignment horizontal="center" vertical="center" shrinkToFit="1"/>
    </xf>
    <xf numFmtId="0" fontId="31" fillId="0" borderId="6" xfId="0" applyFont="1" applyBorder="1">
      <alignment vertical="center"/>
    </xf>
    <xf numFmtId="0" fontId="31" fillId="0" borderId="7" xfId="0" applyFont="1" applyBorder="1">
      <alignment vertical="center"/>
    </xf>
    <xf numFmtId="0" fontId="31" fillId="0" borderId="8" xfId="0" applyFont="1" applyBorder="1">
      <alignment vertical="center"/>
    </xf>
    <xf numFmtId="0" fontId="31" fillId="0" borderId="1" xfId="0" applyFont="1" applyBorder="1" applyAlignment="1">
      <alignment horizontal="left" vertical="center"/>
    </xf>
    <xf numFmtId="0" fontId="31" fillId="0" borderId="2" xfId="0" applyFont="1" applyBorder="1" applyAlignment="1">
      <alignment horizontal="left" vertical="center"/>
    </xf>
    <xf numFmtId="0" fontId="31" fillId="0" borderId="3" xfId="0" applyFont="1" applyBorder="1" applyAlignment="1">
      <alignment horizontal="left" vertical="center"/>
    </xf>
    <xf numFmtId="0" fontId="31" fillId="0" borderId="12" xfId="0" applyFont="1" applyBorder="1" applyAlignment="1">
      <alignment horizontal="left" vertical="center"/>
    </xf>
    <xf numFmtId="0" fontId="31" fillId="0" borderId="17" xfId="0" applyFont="1" applyBorder="1" applyAlignment="1">
      <alignment horizontal="left" vertical="center"/>
    </xf>
    <xf numFmtId="0" fontId="31" fillId="0" borderId="18" xfId="0" applyFont="1" applyBorder="1" applyAlignment="1">
      <alignment horizontal="left" vertical="center"/>
    </xf>
    <xf numFmtId="0" fontId="31" fillId="0" borderId="19" xfId="0" applyFont="1" applyBorder="1" applyAlignment="1">
      <alignment horizontal="left" vertical="center"/>
    </xf>
    <xf numFmtId="0" fontId="31" fillId="0" borderId="1" xfId="0" applyFont="1" applyBorder="1" applyAlignment="1">
      <alignment horizontal="left" vertical="center" shrinkToFit="1"/>
    </xf>
    <xf numFmtId="0" fontId="0" fillId="0" borderId="2" xfId="0" applyBorder="1" applyAlignment="1">
      <alignment horizontal="left" vertical="center" shrinkToFit="1"/>
    </xf>
    <xf numFmtId="0" fontId="0" fillId="0" borderId="3" xfId="0" applyBorder="1" applyAlignment="1">
      <alignment horizontal="left" vertical="center" shrinkToFit="1"/>
    </xf>
    <xf numFmtId="0" fontId="13" fillId="0" borderId="7" xfId="0" applyFont="1" applyBorder="1" applyAlignment="1">
      <alignment horizontal="left" vertical="center" wrapText="1"/>
    </xf>
    <xf numFmtId="38" fontId="20" fillId="14" borderId="17" xfId="7" applyBorder="1" applyAlignment="1" applyProtection="1">
      <alignment horizontal="left" vertical="center" wrapText="1"/>
    </xf>
    <xf numFmtId="38" fontId="20" fillId="14" borderId="19" xfId="7" applyBorder="1" applyAlignment="1" applyProtection="1">
      <alignment horizontal="left" vertical="center" wrapText="1"/>
    </xf>
  </cellXfs>
  <cellStyles count="8">
    <cellStyle name="ハイパーリンク" xfId="1" builtinId="8"/>
    <cellStyle name="ハイパーリンク 2" xfId="5" xr:uid="{E99728DF-54CC-4F69-9F5F-D6F2C2639871}"/>
    <cellStyle name="桁区切り 2" xfId="2" xr:uid="{00000000-0005-0000-0000-000001000000}"/>
    <cellStyle name="桁区切り 2 2" xfId="7" xr:uid="{A3F14E2F-5EFC-4314-BE19-4000A1C0873E}"/>
    <cellStyle name="標準" xfId="0" builtinId="0"/>
    <cellStyle name="標準 2" xfId="6" xr:uid="{B0F07EF8-AA38-4264-AF64-97979019AB1A}"/>
    <cellStyle name="標準 3" xfId="3" xr:uid="{00000000-0005-0000-0000-000003000000}"/>
    <cellStyle name="標準 4" xfId="4" xr:uid="{00000000-0005-0000-0000-000004000000}"/>
  </cellStyles>
  <dxfs count="164">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rgb="FFFF0000"/>
      </font>
      <fill>
        <patternFill patternType="none">
          <bgColor auto="1"/>
        </patternFill>
      </fill>
    </dxf>
    <dxf>
      <font>
        <color rgb="FFFF0000"/>
      </font>
      <fill>
        <patternFill>
          <bgColor rgb="FFFFFF00"/>
        </patternFill>
      </fill>
    </dxf>
    <dxf>
      <font>
        <color rgb="FFFFFFFF"/>
      </font>
      <fill>
        <patternFill>
          <bgColor rgb="FFFF0000"/>
        </patternFill>
      </fill>
    </dxf>
    <dxf>
      <font>
        <color rgb="FFFF0000"/>
      </font>
      <fill>
        <patternFill>
          <bgColor rgb="FF00B050"/>
        </patternFill>
      </fill>
    </dxf>
    <dxf>
      <font>
        <color rgb="FFFF0000"/>
      </font>
      <fill>
        <patternFill>
          <bgColor rgb="FF00B0F0"/>
        </patternFill>
      </fill>
    </dxf>
    <dxf>
      <font>
        <color rgb="FFFF0000"/>
      </font>
      <fill>
        <patternFill patternType="none">
          <bgColor auto="1"/>
        </patternFill>
      </fill>
    </dxf>
    <dxf>
      <font>
        <color rgb="FFFF0000"/>
      </font>
      <fill>
        <patternFill>
          <bgColor rgb="FFFFFF00"/>
        </patternFill>
      </fill>
    </dxf>
    <dxf>
      <font>
        <color rgb="FFFF0000"/>
      </font>
      <fill>
        <patternFill>
          <bgColor rgb="FF00B0F0"/>
        </patternFill>
      </fill>
    </dxf>
    <dxf>
      <font>
        <color rgb="FFFF0000"/>
      </font>
      <fill>
        <patternFill>
          <bgColor rgb="FF00B050"/>
        </patternFill>
      </fill>
    </dxf>
    <dxf>
      <font>
        <color rgb="FFFFFFFF"/>
      </font>
      <fill>
        <patternFill>
          <bgColor rgb="FFFF0000"/>
        </patternFill>
      </fill>
    </dxf>
    <dxf>
      <font>
        <color rgb="FFFFFFFF"/>
      </font>
      <fill>
        <patternFill>
          <bgColor rgb="FFFF0000"/>
        </patternFill>
      </fill>
    </dxf>
    <dxf>
      <font>
        <color rgb="FFFF0000"/>
      </font>
      <fill>
        <patternFill patternType="none">
          <bgColor auto="1"/>
        </patternFill>
      </fill>
    </dxf>
    <dxf>
      <font>
        <color rgb="FFFF0000"/>
      </font>
      <fill>
        <patternFill>
          <bgColor rgb="FFFFFF00"/>
        </patternFill>
      </fill>
    </dxf>
    <dxf>
      <font>
        <color rgb="FFFF0000"/>
      </font>
      <fill>
        <patternFill>
          <bgColor rgb="FF00B050"/>
        </patternFill>
      </fill>
    </dxf>
    <dxf>
      <font>
        <color rgb="FFFF0000"/>
      </font>
      <fill>
        <patternFill>
          <bgColor rgb="FF00B0F0"/>
        </patternFill>
      </fill>
    </dxf>
    <dxf>
      <font>
        <color rgb="FFFF0000"/>
      </font>
      <fill>
        <patternFill>
          <bgColor rgb="FF00B0F0"/>
        </patternFill>
      </fill>
    </dxf>
    <dxf>
      <font>
        <color rgb="FFFF0000"/>
      </font>
      <fill>
        <patternFill patternType="none">
          <bgColor auto="1"/>
        </patternFill>
      </fill>
    </dxf>
    <dxf>
      <font>
        <color rgb="FFFF0000"/>
      </font>
      <fill>
        <patternFill>
          <bgColor rgb="FFFFFF00"/>
        </patternFill>
      </fill>
    </dxf>
    <dxf>
      <font>
        <color rgb="FFFFFFFF"/>
      </font>
      <fill>
        <patternFill>
          <bgColor rgb="FFFF0000"/>
        </patternFill>
      </fill>
    </dxf>
    <dxf>
      <font>
        <color rgb="FFFF0000"/>
      </font>
      <fill>
        <patternFill>
          <bgColor rgb="FF00B050"/>
        </patternFill>
      </fill>
    </dxf>
    <dxf>
      <font>
        <color rgb="FFFFFFFF"/>
      </font>
      <fill>
        <patternFill>
          <bgColor rgb="FFFF0000"/>
        </patternFill>
      </fill>
    </dxf>
    <dxf>
      <font>
        <color rgb="FFFF0000"/>
      </font>
      <fill>
        <patternFill>
          <bgColor rgb="FF00B050"/>
        </patternFill>
      </fill>
    </dxf>
    <dxf>
      <font>
        <color rgb="FFFF0000"/>
      </font>
      <fill>
        <patternFill>
          <bgColor rgb="FF00B0F0"/>
        </patternFill>
      </fill>
    </dxf>
    <dxf>
      <font>
        <color rgb="FFFF0000"/>
      </font>
      <fill>
        <patternFill>
          <bgColor rgb="FFFFFF00"/>
        </patternFill>
      </fill>
    </dxf>
    <dxf>
      <font>
        <color rgb="FFFF0000"/>
      </font>
      <fill>
        <patternFill patternType="none">
          <bgColor auto="1"/>
        </patternFill>
      </fill>
    </dxf>
    <dxf>
      <font>
        <color rgb="FFFF0000"/>
      </font>
      <fill>
        <patternFill>
          <bgColor rgb="FFFFFF00"/>
        </patternFill>
      </fill>
    </dxf>
    <dxf>
      <font>
        <color rgb="FFFF0000"/>
      </font>
      <fill>
        <patternFill patternType="none">
          <bgColor auto="1"/>
        </patternFill>
      </fill>
    </dxf>
    <dxf>
      <font>
        <color rgb="FFFFFFFF"/>
      </font>
      <fill>
        <patternFill>
          <bgColor rgb="FFFF0000"/>
        </patternFill>
      </fill>
    </dxf>
    <dxf>
      <font>
        <color rgb="FFFF0000"/>
      </font>
      <fill>
        <patternFill>
          <bgColor rgb="FF00B050"/>
        </patternFill>
      </fill>
    </dxf>
    <dxf>
      <font>
        <color rgb="FFFF0000"/>
      </font>
      <fill>
        <patternFill>
          <bgColor rgb="FF00B0F0"/>
        </patternFill>
      </fill>
    </dxf>
    <dxf>
      <font>
        <color rgb="FFFFFFFF"/>
      </font>
      <fill>
        <patternFill>
          <bgColor rgb="FFFF0000"/>
        </patternFill>
      </fill>
    </dxf>
    <dxf>
      <font>
        <color rgb="FFFF0000"/>
      </font>
      <fill>
        <patternFill>
          <bgColor rgb="FF00B050"/>
        </patternFill>
      </fill>
    </dxf>
    <dxf>
      <font>
        <color rgb="FFFF0000"/>
      </font>
      <fill>
        <patternFill>
          <bgColor rgb="FF00B0F0"/>
        </patternFill>
      </fill>
    </dxf>
    <dxf>
      <font>
        <color rgb="FFFF0000"/>
      </font>
      <fill>
        <patternFill>
          <bgColor rgb="FFFFFF00"/>
        </patternFill>
      </fill>
    </dxf>
    <dxf>
      <font>
        <color rgb="FFFF0000"/>
      </font>
      <fill>
        <patternFill patternType="none">
          <bgColor auto="1"/>
        </patternFill>
      </fill>
    </dxf>
    <dxf>
      <font>
        <color rgb="FFFF0000"/>
      </font>
      <fill>
        <patternFill>
          <bgColor rgb="FFFFFF00"/>
        </patternFill>
      </fill>
    </dxf>
    <dxf>
      <font>
        <color rgb="FFFF0000"/>
      </font>
      <fill>
        <patternFill patternType="none">
          <bgColor auto="1"/>
        </patternFill>
      </fill>
    </dxf>
    <dxf>
      <font>
        <color rgb="FFFFFFFF"/>
      </font>
      <fill>
        <patternFill>
          <bgColor rgb="FFFF0000"/>
        </patternFill>
      </fill>
    </dxf>
    <dxf>
      <font>
        <color rgb="FFFF0000"/>
      </font>
      <fill>
        <patternFill>
          <bgColor rgb="FF00B050"/>
        </patternFill>
      </fill>
    </dxf>
    <dxf>
      <font>
        <color rgb="FFFF0000"/>
      </font>
      <fill>
        <patternFill>
          <bgColor rgb="FF00B0F0"/>
        </patternFill>
      </fill>
    </dxf>
    <dxf>
      <font>
        <color rgb="FFFF0000"/>
      </font>
      <fill>
        <patternFill patternType="none">
          <bgColor auto="1"/>
        </patternFill>
      </fill>
    </dxf>
    <dxf>
      <font>
        <color rgb="FFFFFFFF"/>
      </font>
      <fill>
        <patternFill>
          <bgColor rgb="FFFF0000"/>
        </patternFill>
      </fill>
    </dxf>
    <dxf>
      <font>
        <color rgb="FFFF0000"/>
      </font>
      <fill>
        <patternFill>
          <bgColor rgb="FF00B050"/>
        </patternFill>
      </fill>
    </dxf>
    <dxf>
      <font>
        <color rgb="FFFF0000"/>
      </font>
      <fill>
        <patternFill>
          <bgColor rgb="FF00B0F0"/>
        </patternFill>
      </fill>
    </dxf>
    <dxf>
      <font>
        <color rgb="FFFF0000"/>
      </font>
      <fill>
        <patternFill>
          <bgColor rgb="FFFFFF00"/>
        </patternFill>
      </fill>
    </dxf>
    <dxf>
      <font>
        <color rgb="FFFF0000"/>
      </font>
      <fill>
        <patternFill>
          <bgColor rgb="FFFFFF00"/>
        </patternFill>
      </fill>
    </dxf>
    <dxf>
      <font>
        <color rgb="FFFFFFFF"/>
      </font>
      <fill>
        <patternFill>
          <bgColor rgb="FFFF0000"/>
        </patternFill>
      </fill>
    </dxf>
    <dxf>
      <font>
        <color rgb="FFFF0000"/>
      </font>
      <fill>
        <patternFill>
          <bgColor rgb="FF00B050"/>
        </patternFill>
      </fill>
    </dxf>
    <dxf>
      <font>
        <color rgb="FFFF0000"/>
      </font>
      <fill>
        <patternFill>
          <bgColor rgb="FF00B0F0"/>
        </patternFill>
      </fill>
    </dxf>
    <dxf>
      <font>
        <color rgb="FFFF0000"/>
      </font>
      <fill>
        <patternFill patternType="none">
          <bgColor auto="1"/>
        </patternFill>
      </fill>
    </dxf>
    <dxf>
      <fill>
        <patternFill>
          <bgColor rgb="FFFF0000"/>
        </patternFill>
      </fill>
    </dxf>
    <dxf>
      <fill>
        <patternFill>
          <bgColor rgb="FFFFFFCC"/>
        </patternFill>
      </fill>
    </dxf>
    <dxf>
      <fill>
        <patternFill patternType="solid">
          <bgColor rgb="FFFFFFCC"/>
        </patternFill>
      </fill>
    </dxf>
    <dxf>
      <fill>
        <patternFill>
          <bgColor rgb="FFFFFF00"/>
        </patternFill>
      </fill>
    </dxf>
    <dxf>
      <fill>
        <patternFill>
          <bgColor rgb="FF00B0F0"/>
        </patternFill>
      </fill>
    </dxf>
    <dxf>
      <fill>
        <patternFill>
          <bgColor rgb="FF00B050"/>
        </patternFill>
      </fill>
    </dxf>
    <dxf>
      <fill>
        <patternFill>
          <bgColor rgb="FFFFFFCC"/>
        </patternFill>
      </fill>
    </dxf>
    <dxf>
      <fill>
        <patternFill>
          <bgColor rgb="FF00B0F0"/>
        </patternFill>
      </fill>
    </dxf>
    <dxf>
      <fill>
        <patternFill>
          <bgColor rgb="FF00B050"/>
        </patternFill>
      </fill>
    </dxf>
    <dxf>
      <fill>
        <patternFill>
          <bgColor rgb="FFFF0000"/>
        </patternFill>
      </fill>
    </dxf>
    <dxf>
      <fill>
        <patternFill>
          <bgColor rgb="FFFFFF00"/>
        </patternFill>
      </fill>
    </dxf>
    <dxf>
      <fill>
        <patternFill patternType="solid">
          <bgColor rgb="FFFFFFCC"/>
        </patternFill>
      </fill>
    </dxf>
    <dxf>
      <fill>
        <patternFill patternType="solid">
          <bgColor rgb="FFFFFFCC"/>
        </patternFill>
      </fill>
    </dxf>
    <dxf>
      <fill>
        <patternFill>
          <bgColor rgb="FFFF0000"/>
        </patternFill>
      </fill>
    </dxf>
    <dxf>
      <fill>
        <patternFill>
          <bgColor rgb="FF00B050"/>
        </patternFill>
      </fill>
    </dxf>
    <dxf>
      <fill>
        <patternFill>
          <bgColor rgb="FF00B0F0"/>
        </patternFill>
      </fill>
    </dxf>
    <dxf>
      <fill>
        <patternFill>
          <bgColor rgb="FFFFFF00"/>
        </patternFill>
      </fill>
    </dxf>
    <dxf>
      <fill>
        <patternFill>
          <bgColor rgb="FFFFFFCC"/>
        </patternFill>
      </fill>
    </dxf>
    <dxf>
      <fill>
        <patternFill>
          <bgColor rgb="FF00B050"/>
        </patternFill>
      </fill>
    </dxf>
    <dxf>
      <fill>
        <patternFill patternType="solid">
          <bgColor rgb="FFFFFFCC"/>
        </patternFill>
      </fill>
    </dxf>
    <dxf>
      <fill>
        <patternFill>
          <bgColor rgb="FF00B0F0"/>
        </patternFill>
      </fill>
    </dxf>
    <dxf>
      <fill>
        <patternFill>
          <bgColor rgb="FFFFFFCC"/>
        </patternFill>
      </fill>
    </dxf>
    <dxf>
      <fill>
        <patternFill>
          <bgColor rgb="FFFFFF00"/>
        </patternFill>
      </fill>
    </dxf>
    <dxf>
      <fill>
        <patternFill>
          <bgColor rgb="FFFF0000"/>
        </patternFill>
      </fill>
    </dxf>
    <dxf>
      <fill>
        <patternFill>
          <bgColor rgb="FFFFFF00"/>
        </patternFill>
      </fill>
    </dxf>
    <dxf>
      <fill>
        <patternFill>
          <bgColor rgb="FF00B0F0"/>
        </patternFill>
      </fill>
    </dxf>
    <dxf>
      <fill>
        <patternFill>
          <bgColor rgb="FF00B050"/>
        </patternFill>
      </fill>
    </dxf>
    <dxf>
      <fill>
        <patternFill>
          <bgColor rgb="FFFFFFCC"/>
        </patternFill>
      </fill>
    </dxf>
    <dxf>
      <fill>
        <patternFill>
          <bgColor rgb="FFFF0000"/>
        </patternFill>
      </fill>
    </dxf>
    <dxf>
      <fill>
        <patternFill patternType="solid">
          <bgColor rgb="FFFFFFCC"/>
        </patternFill>
      </fill>
    </dxf>
    <dxf>
      <fill>
        <patternFill>
          <bgColor rgb="FF00B050"/>
        </patternFill>
      </fill>
    </dxf>
    <dxf>
      <fill>
        <patternFill>
          <bgColor rgb="FFFF0000"/>
        </patternFill>
      </fill>
    </dxf>
    <dxf>
      <fill>
        <patternFill patternType="solid">
          <bgColor rgb="FFFFFFCC"/>
        </patternFill>
      </fill>
    </dxf>
    <dxf>
      <fill>
        <patternFill>
          <bgColor rgb="FFFFFFCC"/>
        </patternFill>
      </fill>
    </dxf>
    <dxf>
      <fill>
        <patternFill>
          <bgColor rgb="FFFFFF00"/>
        </patternFill>
      </fill>
    </dxf>
    <dxf>
      <fill>
        <patternFill>
          <bgColor rgb="FF00B0F0"/>
        </patternFill>
      </fill>
    </dxf>
    <dxf>
      <fill>
        <patternFill>
          <bgColor rgb="FFFFFFCC"/>
        </patternFill>
      </fill>
    </dxf>
    <dxf>
      <fill>
        <patternFill>
          <bgColor rgb="FFFF0000"/>
        </patternFill>
      </fill>
    </dxf>
    <dxf>
      <fill>
        <patternFill>
          <bgColor rgb="FF00B0F0"/>
        </patternFill>
      </fill>
    </dxf>
    <dxf>
      <fill>
        <patternFill patternType="solid">
          <bgColor rgb="FFFFFFCC"/>
        </patternFill>
      </fill>
    </dxf>
    <dxf>
      <fill>
        <patternFill>
          <bgColor rgb="FFFFFF00"/>
        </patternFill>
      </fill>
    </dxf>
    <dxf>
      <fill>
        <patternFill>
          <bgColor rgb="FF00B050"/>
        </patternFill>
      </fill>
    </dxf>
    <dxf>
      <fill>
        <patternFill>
          <bgColor rgb="FF00B0F0"/>
        </patternFill>
      </fill>
    </dxf>
    <dxf>
      <fill>
        <patternFill>
          <bgColor rgb="FFFFFF00"/>
        </patternFill>
      </fill>
    </dxf>
    <dxf>
      <fill>
        <patternFill patternType="solid">
          <bgColor rgb="FFFFFFCC"/>
        </patternFill>
      </fill>
    </dxf>
    <dxf>
      <fill>
        <patternFill>
          <bgColor rgb="FF00B050"/>
        </patternFill>
      </fill>
    </dxf>
    <dxf>
      <fill>
        <patternFill>
          <bgColor rgb="FFFFFFCC"/>
        </patternFill>
      </fill>
    </dxf>
    <dxf>
      <fill>
        <patternFill>
          <bgColor rgb="FFFF0000"/>
        </patternFill>
      </fill>
    </dxf>
    <dxf>
      <fill>
        <patternFill>
          <bgColor rgb="FF00B0F0"/>
        </patternFill>
      </fill>
    </dxf>
    <dxf>
      <fill>
        <patternFill>
          <bgColor rgb="FFFFFF00"/>
        </patternFill>
      </fill>
    </dxf>
    <dxf>
      <fill>
        <patternFill>
          <bgColor rgb="FFFFFFCC"/>
        </patternFill>
      </fill>
    </dxf>
    <dxf>
      <fill>
        <patternFill>
          <bgColor rgb="FFFF0000"/>
        </patternFill>
      </fill>
    </dxf>
    <dxf>
      <fill>
        <patternFill>
          <bgColor rgb="FF00B050"/>
        </patternFill>
      </fill>
    </dxf>
    <dxf>
      <fill>
        <patternFill patternType="solid">
          <bgColor rgb="FFFFFFCC"/>
        </patternFill>
      </fill>
    </dxf>
    <dxf>
      <fill>
        <patternFill>
          <bgColor rgb="FFFFFF00"/>
        </patternFill>
      </fill>
    </dxf>
    <dxf>
      <fill>
        <patternFill>
          <bgColor rgb="FFFF0000"/>
        </patternFill>
      </fill>
    </dxf>
    <dxf>
      <fill>
        <patternFill>
          <bgColor rgb="FF00B0F0"/>
        </patternFill>
      </fill>
    </dxf>
    <dxf>
      <fill>
        <patternFill>
          <bgColor rgb="FFFFFFCC"/>
        </patternFill>
      </fill>
    </dxf>
    <dxf>
      <fill>
        <patternFill>
          <bgColor rgb="FF00B050"/>
        </patternFill>
      </fill>
    </dxf>
    <dxf>
      <fill>
        <patternFill>
          <bgColor rgb="FFFFFFCC"/>
        </patternFill>
      </fill>
    </dxf>
    <dxf>
      <font>
        <color theme="0"/>
      </font>
      <fill>
        <patternFill>
          <bgColor theme="0"/>
        </patternFill>
      </fill>
    </dxf>
    <dxf>
      <font>
        <color rgb="FFFF0000"/>
      </font>
      <fill>
        <patternFill>
          <bgColor rgb="FFFFFF00"/>
        </patternFill>
      </fill>
    </dxf>
    <dxf>
      <fill>
        <patternFill>
          <bgColor rgb="FFFFFF00"/>
        </patternFill>
      </fill>
    </dxf>
    <dxf>
      <fill>
        <patternFill>
          <bgColor rgb="FFFFFFCC"/>
        </patternFill>
      </fill>
    </dxf>
  </dxfs>
  <tableStyles count="0" defaultTableStyle="TableStyleMedium9" defaultPivotStyle="PivotStyleLight16"/>
  <colors>
    <mruColors>
      <color rgb="FFFFFF00"/>
      <color rgb="FFFFFFCC"/>
      <color rgb="FFCC0000"/>
      <color rgb="FFCCFFCC"/>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trlProps/ctrlProp1.xml><?xml version="1.0" encoding="utf-8"?>
<formControlPr xmlns="http://schemas.microsoft.com/office/spreadsheetml/2009/9/main" objectType="CheckBox" fmlaLink="$D$103" lockText="1" noThreeD="1"/>
</file>

<file path=xl/ctrlProps/ctrlProp2.xml><?xml version="1.0" encoding="utf-8"?>
<formControlPr xmlns="http://schemas.microsoft.com/office/spreadsheetml/2009/9/main" objectType="Radio" checked="Checked" firstButton="1" fmlaLink="申込にあたっての注意事項!$C$133" lockText="1" noThreeD="1"/>
</file>

<file path=xl/ctrlProps/ctrlProp3.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lockText="1" noThreeD="1"/>
</file>

<file path=xl/drawings/drawing1.xml><?xml version="1.0" encoding="utf-8"?>
<xdr:wsDr xmlns:xdr="http://schemas.openxmlformats.org/drawingml/2006/spreadsheetDrawing" xmlns:a="http://schemas.openxmlformats.org/drawingml/2006/main">
  <xdr:twoCellAnchor>
    <xdr:from>
      <xdr:col>0</xdr:col>
      <xdr:colOff>152400</xdr:colOff>
      <xdr:row>23</xdr:row>
      <xdr:rowOff>723900</xdr:rowOff>
    </xdr:from>
    <xdr:to>
      <xdr:col>6</xdr:col>
      <xdr:colOff>19050</xdr:colOff>
      <xdr:row>23</xdr:row>
      <xdr:rowOff>752475</xdr:rowOff>
    </xdr:to>
    <xdr:cxnSp macro="">
      <xdr:nvCxnSpPr>
        <xdr:cNvPr id="4" name="直線コネクタ 3">
          <a:extLst>
            <a:ext uri="{FF2B5EF4-FFF2-40B4-BE49-F238E27FC236}">
              <a16:creationId xmlns:a16="http://schemas.microsoft.com/office/drawing/2014/main" id="{00000000-0008-0000-0000-000004000000}"/>
            </a:ext>
          </a:extLst>
        </xdr:cNvPr>
        <xdr:cNvCxnSpPr/>
      </xdr:nvCxnSpPr>
      <xdr:spPr>
        <a:xfrm>
          <a:off x="152400" y="10896600"/>
          <a:ext cx="9134475" cy="28575"/>
        </a:xfrm>
        <a:prstGeom prst="line">
          <a:avLst/>
        </a:prstGeom>
        <a:ln>
          <a:solidFill>
            <a:schemeClr val="tx2">
              <a:lumMod val="75000"/>
            </a:schemeClr>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28575</xdr:colOff>
          <xdr:row>102</xdr:row>
          <xdr:rowOff>47625</xdr:rowOff>
        </xdr:from>
        <xdr:to>
          <xdr:col>4</xdr:col>
          <xdr:colOff>57150</xdr:colOff>
          <xdr:row>102</xdr:row>
          <xdr:rowOff>247650</xdr:rowOff>
        </xdr:to>
        <xdr:sp macro="" textlink="">
          <xdr:nvSpPr>
            <xdr:cNvPr id="6171" name="Check Box 27" hidden="1">
              <a:extLst>
                <a:ext uri="{63B3BB69-23CF-44E3-9099-C40C66FF867C}">
                  <a14:compatExt spid="_x0000_s6171"/>
                </a:ext>
                <a:ext uri="{FF2B5EF4-FFF2-40B4-BE49-F238E27FC236}">
                  <a16:creationId xmlns:a16="http://schemas.microsoft.com/office/drawing/2014/main" id="{00000000-0008-0000-0200-00001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CADデータビューア機能の利用を申請します</a:t>
              </a:r>
            </a:p>
          </xdr:txBody>
        </xdr:sp>
        <xdr:clientData/>
      </xdr:twoCellAnchor>
    </mc:Choice>
    <mc:Fallback/>
  </mc:AlternateContent>
  <xdr:twoCellAnchor>
    <xdr:from>
      <xdr:col>1</xdr:col>
      <xdr:colOff>0</xdr:colOff>
      <xdr:row>4</xdr:row>
      <xdr:rowOff>85725</xdr:rowOff>
    </xdr:from>
    <xdr:to>
      <xdr:col>11</xdr:col>
      <xdr:colOff>19050</xdr:colOff>
      <xdr:row>6</xdr:row>
      <xdr:rowOff>114300</xdr:rowOff>
    </xdr:to>
    <xdr:sp macro="" textlink="">
      <xdr:nvSpPr>
        <xdr:cNvPr id="5" name="矢印: 左 4">
          <a:extLst>
            <a:ext uri="{FF2B5EF4-FFF2-40B4-BE49-F238E27FC236}">
              <a16:creationId xmlns:a16="http://schemas.microsoft.com/office/drawing/2014/main" id="{00000000-0008-0000-0200-000005000000}"/>
            </a:ext>
          </a:extLst>
        </xdr:cNvPr>
        <xdr:cNvSpPr/>
      </xdr:nvSpPr>
      <xdr:spPr>
        <a:xfrm>
          <a:off x="1800225" y="971550"/>
          <a:ext cx="8477250" cy="409575"/>
        </a:xfrm>
        <a:prstGeom prst="leftArrow">
          <a:avLst>
            <a:gd name="adj1" fmla="val 50000"/>
            <a:gd name="adj2" fmla="val 115116"/>
          </a:avLst>
        </a:prstGeom>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6600000" scaled="0"/>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PrintsWithSheet="0"/>
  </xdr:twoCellAnchor>
  <xdr:twoCellAnchor>
    <xdr:from>
      <xdr:col>5</xdr:col>
      <xdr:colOff>9525</xdr:colOff>
      <xdr:row>10</xdr:row>
      <xdr:rowOff>104775</xdr:rowOff>
    </xdr:from>
    <xdr:to>
      <xdr:col>10</xdr:col>
      <xdr:colOff>676275</xdr:colOff>
      <xdr:row>24</xdr:row>
      <xdr:rowOff>114300</xdr:rowOff>
    </xdr:to>
    <xdr:grpSp>
      <xdr:nvGrpSpPr>
        <xdr:cNvPr id="2" name="グループ化 1">
          <a:extLst>
            <a:ext uri="{FF2B5EF4-FFF2-40B4-BE49-F238E27FC236}">
              <a16:creationId xmlns:a16="http://schemas.microsoft.com/office/drawing/2014/main" id="{2DAFE1D7-E5F6-C40E-BE4B-81B003DD6DC8}"/>
            </a:ext>
          </a:extLst>
        </xdr:cNvPr>
        <xdr:cNvGrpSpPr/>
      </xdr:nvGrpSpPr>
      <xdr:grpSpPr>
        <a:xfrm>
          <a:off x="9382125" y="2133600"/>
          <a:ext cx="676275" cy="2762250"/>
          <a:chOff x="9391650" y="2133600"/>
          <a:chExt cx="1619250" cy="2762250"/>
        </a:xfrm>
      </xdr:grpSpPr>
      <xdr:cxnSp macro="">
        <xdr:nvCxnSpPr>
          <xdr:cNvPr id="10" name="直線コネクタ 9">
            <a:extLst>
              <a:ext uri="{FF2B5EF4-FFF2-40B4-BE49-F238E27FC236}">
                <a16:creationId xmlns:a16="http://schemas.microsoft.com/office/drawing/2014/main" id="{00000000-0008-0000-0200-00000A000000}"/>
              </a:ext>
            </a:extLst>
          </xdr:cNvPr>
          <xdr:cNvCxnSpPr/>
        </xdr:nvCxnSpPr>
        <xdr:spPr>
          <a:xfrm flipV="1">
            <a:off x="10488636" y="4886325"/>
            <a:ext cx="522264" cy="2107"/>
          </a:xfrm>
          <a:prstGeom prst="line">
            <a:avLst/>
          </a:prstGeom>
          <a:ln w="19050">
            <a:solidFill>
              <a:schemeClr val="accent3">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1" name="直線コネクタ 10">
            <a:extLst>
              <a:ext uri="{FF2B5EF4-FFF2-40B4-BE49-F238E27FC236}">
                <a16:creationId xmlns:a16="http://schemas.microsoft.com/office/drawing/2014/main" id="{00000000-0008-0000-0200-00000B000000}"/>
              </a:ext>
            </a:extLst>
          </xdr:cNvPr>
          <xdr:cNvCxnSpPr/>
        </xdr:nvCxnSpPr>
        <xdr:spPr>
          <a:xfrm flipH="1">
            <a:off x="10487025" y="2133600"/>
            <a:ext cx="9525" cy="2762250"/>
          </a:xfrm>
          <a:prstGeom prst="line">
            <a:avLst/>
          </a:prstGeom>
          <a:ln w="19050">
            <a:solidFill>
              <a:schemeClr val="accent3">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2" name="直線矢印コネクタ 11">
            <a:extLst>
              <a:ext uri="{FF2B5EF4-FFF2-40B4-BE49-F238E27FC236}">
                <a16:creationId xmlns:a16="http://schemas.microsoft.com/office/drawing/2014/main" id="{00000000-0008-0000-0200-00000C000000}"/>
              </a:ext>
            </a:extLst>
          </xdr:cNvPr>
          <xdr:cNvCxnSpPr/>
        </xdr:nvCxnSpPr>
        <xdr:spPr>
          <a:xfrm flipH="1">
            <a:off x="9391650" y="2141019"/>
            <a:ext cx="1109396" cy="915"/>
          </a:xfrm>
          <a:prstGeom prst="straightConnector1">
            <a:avLst/>
          </a:prstGeom>
          <a:ln w="19050">
            <a:solidFill>
              <a:schemeClr val="accent3">
                <a:lumMod val="75000"/>
              </a:schemeClr>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5</xdr:col>
      <xdr:colOff>22841</xdr:colOff>
      <xdr:row>24</xdr:row>
      <xdr:rowOff>104995</xdr:rowOff>
    </xdr:from>
    <xdr:to>
      <xdr:col>10</xdr:col>
      <xdr:colOff>674664</xdr:colOff>
      <xdr:row>28</xdr:row>
      <xdr:rowOff>125325</xdr:rowOff>
    </xdr:to>
    <xdr:grpSp>
      <xdr:nvGrpSpPr>
        <xdr:cNvPr id="3" name="グループ化 2">
          <a:extLst>
            <a:ext uri="{FF2B5EF4-FFF2-40B4-BE49-F238E27FC236}">
              <a16:creationId xmlns:a16="http://schemas.microsoft.com/office/drawing/2014/main" id="{BE76B0D1-415F-F31D-B375-F081F9F30CBA}"/>
            </a:ext>
          </a:extLst>
        </xdr:cNvPr>
        <xdr:cNvGrpSpPr/>
      </xdr:nvGrpSpPr>
      <xdr:grpSpPr>
        <a:xfrm>
          <a:off x="9382125" y="4886545"/>
          <a:ext cx="674664" cy="934730"/>
          <a:chOff x="9404966" y="4886545"/>
          <a:chExt cx="1604323" cy="934730"/>
        </a:xfrm>
      </xdr:grpSpPr>
      <xdr:cxnSp macro="">
        <xdr:nvCxnSpPr>
          <xdr:cNvPr id="14" name="直線コネクタ 13">
            <a:extLst>
              <a:ext uri="{FF2B5EF4-FFF2-40B4-BE49-F238E27FC236}">
                <a16:creationId xmlns:a16="http://schemas.microsoft.com/office/drawing/2014/main" id="{00000000-0008-0000-0200-00000E000000}"/>
              </a:ext>
            </a:extLst>
          </xdr:cNvPr>
          <xdr:cNvCxnSpPr/>
        </xdr:nvCxnSpPr>
        <xdr:spPr>
          <a:xfrm flipH="1">
            <a:off x="10354678" y="4886545"/>
            <a:ext cx="808" cy="924707"/>
          </a:xfrm>
          <a:prstGeom prst="line">
            <a:avLst/>
          </a:prstGeom>
          <a:ln w="19050">
            <a:solidFill>
              <a:schemeClr val="accent3">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5" name="直線矢印コネクタ 14">
            <a:extLst>
              <a:ext uri="{FF2B5EF4-FFF2-40B4-BE49-F238E27FC236}">
                <a16:creationId xmlns:a16="http://schemas.microsoft.com/office/drawing/2014/main" id="{00000000-0008-0000-0200-00000F000000}"/>
              </a:ext>
            </a:extLst>
          </xdr:cNvPr>
          <xdr:cNvCxnSpPr/>
        </xdr:nvCxnSpPr>
        <xdr:spPr>
          <a:xfrm flipH="1" flipV="1">
            <a:off x="9404966" y="4892120"/>
            <a:ext cx="956077" cy="1550"/>
          </a:xfrm>
          <a:prstGeom prst="straightConnector1">
            <a:avLst/>
          </a:prstGeom>
          <a:ln w="19050">
            <a:solidFill>
              <a:schemeClr val="accent3">
                <a:lumMod val="75000"/>
              </a:schemeClr>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5" name="直線コネクタ 24">
            <a:extLst>
              <a:ext uri="{FF2B5EF4-FFF2-40B4-BE49-F238E27FC236}">
                <a16:creationId xmlns:a16="http://schemas.microsoft.com/office/drawing/2014/main" id="{00000000-0008-0000-0200-000019000000}"/>
              </a:ext>
            </a:extLst>
          </xdr:cNvPr>
          <xdr:cNvCxnSpPr/>
        </xdr:nvCxnSpPr>
        <xdr:spPr>
          <a:xfrm>
            <a:off x="10344150" y="5821275"/>
            <a:ext cx="665139" cy="0"/>
          </a:xfrm>
          <a:prstGeom prst="line">
            <a:avLst/>
          </a:prstGeom>
          <a:ln w="19050">
            <a:solidFill>
              <a:schemeClr val="accent3">
                <a:lumMod val="75000"/>
              </a:schemeClr>
            </a:solidFill>
          </a:ln>
        </xdr:spPr>
        <xdr:style>
          <a:lnRef idx="1">
            <a:schemeClr val="accent1"/>
          </a:lnRef>
          <a:fillRef idx="0">
            <a:schemeClr val="accent1"/>
          </a:fillRef>
          <a:effectRef idx="0">
            <a:schemeClr val="accent1"/>
          </a:effectRef>
          <a:fontRef idx="minor">
            <a:schemeClr val="tx1"/>
          </a:fontRef>
        </xdr:style>
      </xdr:cxnSp>
    </xdr:grpSp>
    <xdr:clientData/>
  </xdr:twoCellAnchor>
  <mc:AlternateContent xmlns:mc="http://schemas.openxmlformats.org/markup-compatibility/2006">
    <mc:Choice xmlns:a14="http://schemas.microsoft.com/office/drawing/2010/main" Requires="a14">
      <xdr:twoCellAnchor>
        <xdr:from>
          <xdr:col>0</xdr:col>
          <xdr:colOff>1524000</xdr:colOff>
          <xdr:row>36</xdr:row>
          <xdr:rowOff>28575</xdr:rowOff>
        </xdr:from>
        <xdr:to>
          <xdr:col>3</xdr:col>
          <xdr:colOff>1400175</xdr:colOff>
          <xdr:row>36</xdr:row>
          <xdr:rowOff>276225</xdr:rowOff>
        </xdr:to>
        <xdr:sp macro="" textlink="">
          <xdr:nvSpPr>
            <xdr:cNvPr id="6213" name="Option Button 69" descr="土木工事、舗装工事、造園工事等" hidden="1">
              <a:extLst>
                <a:ext uri="{63B3BB69-23CF-44E3-9099-C40C66FF867C}">
                  <a14:compatExt spid="_x0000_s6213"/>
                </a:ext>
                <a:ext uri="{FF2B5EF4-FFF2-40B4-BE49-F238E27FC236}">
                  <a16:creationId xmlns:a16="http://schemas.microsoft.com/office/drawing/2014/main" id="{00000000-0008-0000-0200-00004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1524000</xdr:colOff>
          <xdr:row>37</xdr:row>
          <xdr:rowOff>19050</xdr:rowOff>
        </xdr:from>
        <xdr:to>
          <xdr:col>3</xdr:col>
          <xdr:colOff>542925</xdr:colOff>
          <xdr:row>37</xdr:row>
          <xdr:rowOff>266700</xdr:rowOff>
        </xdr:to>
        <xdr:sp macro="" textlink="">
          <xdr:nvSpPr>
            <xdr:cNvPr id="6214" name="Option Button 70" hidden="1">
              <a:extLst>
                <a:ext uri="{63B3BB69-23CF-44E3-9099-C40C66FF867C}">
                  <a14:compatExt spid="_x0000_s6214"/>
                </a:ext>
                <a:ext uri="{FF2B5EF4-FFF2-40B4-BE49-F238E27FC236}">
                  <a16:creationId xmlns:a16="http://schemas.microsoft.com/office/drawing/2014/main" id="{00000000-0008-0000-0200-00004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1533525</xdr:colOff>
          <xdr:row>38</xdr:row>
          <xdr:rowOff>19050</xdr:rowOff>
        </xdr:from>
        <xdr:to>
          <xdr:col>3</xdr:col>
          <xdr:colOff>1133475</xdr:colOff>
          <xdr:row>38</xdr:row>
          <xdr:rowOff>266700</xdr:rowOff>
        </xdr:to>
        <xdr:sp macro="" textlink="">
          <xdr:nvSpPr>
            <xdr:cNvPr id="6215" name="Option Button 71" hidden="1">
              <a:extLst>
                <a:ext uri="{63B3BB69-23CF-44E3-9099-C40C66FF867C}">
                  <a14:compatExt spid="_x0000_s6215"/>
                </a:ext>
                <a:ext uri="{FF2B5EF4-FFF2-40B4-BE49-F238E27FC236}">
                  <a16:creationId xmlns:a16="http://schemas.microsoft.com/office/drawing/2014/main" id="{00000000-0008-0000-0200-00004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i-sus.com/applicat/contact.php?munic_code=99998" TargetMode="External"/><Relationship Id="rId3" Type="http://schemas.openxmlformats.org/officeDocument/2006/relationships/hyperlink" Target="https://www.i-sus.com/" TargetMode="External"/><Relationship Id="rId7" Type="http://schemas.openxmlformats.org/officeDocument/2006/relationships/hyperlink" Target="mailto:honshi-info@i-sus.com" TargetMode="External"/><Relationship Id="rId2" Type="http://schemas.openxmlformats.org/officeDocument/2006/relationships/hyperlink" Target="https://www.i-sus.com/privacy/index.html" TargetMode="External"/><Relationship Id="rId1" Type="http://schemas.openxmlformats.org/officeDocument/2006/relationships/hyperlink" Target="https://www.i-sus.com/privacy/index.html" TargetMode="External"/><Relationship Id="rId6" Type="http://schemas.openxmlformats.org/officeDocument/2006/relationships/hyperlink" Target="https://www.i-sus.com/" TargetMode="External"/><Relationship Id="rId5" Type="http://schemas.openxmlformats.org/officeDocument/2006/relationships/hyperlink" Target="https://www.i-sus.com/company/privacy-mark/index.html" TargetMode="External"/><Relationship Id="rId10" Type="http://schemas.openxmlformats.org/officeDocument/2006/relationships/drawing" Target="../drawings/drawing1.xml"/><Relationship Id="rId4" Type="http://schemas.openxmlformats.org/officeDocument/2006/relationships/hyperlink" Target="https://www.i-sus.com/company/isms/index.html" TargetMode="External"/><Relationship Id="rId9"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D129D0-44FF-4993-80CA-49C4B7EFC967}">
  <sheetPr codeName="Sheet2">
    <tabColor rgb="FFFF0066"/>
    <pageSetUpPr fitToPage="1"/>
  </sheetPr>
  <dimension ref="A1:V221"/>
  <sheetViews>
    <sheetView showGridLines="0" tabSelected="1" zoomScaleNormal="100" workbookViewId="0"/>
  </sheetViews>
  <sheetFormatPr defaultColWidth="9" defaultRowHeight="13.5" x14ac:dyDescent="0.15"/>
  <cols>
    <col min="1" max="2" width="3.75" style="13" customWidth="1"/>
    <col min="3" max="3" width="20.625" style="8" customWidth="1"/>
    <col min="4" max="4" width="8.25" style="8" customWidth="1"/>
    <col min="5" max="5" width="44.625" style="8" customWidth="1"/>
    <col min="6" max="6" width="40.625" style="8" customWidth="1"/>
    <col min="7" max="7" width="4.625" style="8" customWidth="1"/>
    <col min="8" max="13" width="9.5" style="8" bestFit="1" customWidth="1"/>
    <col min="14" max="14" width="13.75" style="8" customWidth="1"/>
    <col min="15" max="16" width="9.5" style="8" bestFit="1" customWidth="1"/>
    <col min="17" max="17" width="9.125" style="8" bestFit="1" customWidth="1"/>
    <col min="18" max="16384" width="9" style="8"/>
  </cols>
  <sheetData>
    <row r="1" spans="1:11" x14ac:dyDescent="0.15">
      <c r="A1" s="2"/>
      <c r="B1" s="3"/>
      <c r="C1" s="4"/>
      <c r="D1" s="5"/>
      <c r="E1" s="5"/>
      <c r="F1" s="6" t="str">
        <f>C132</f>
        <v>information bridge Ver.7 本州四国連絡高速道路版</v>
      </c>
      <c r="G1" s="7"/>
    </row>
    <row r="2" spans="1:11" ht="20.100000000000001" customHeight="1" x14ac:dyDescent="0.15">
      <c r="A2" s="9">
        <v>1</v>
      </c>
      <c r="B2" s="10" t="s">
        <v>0</v>
      </c>
      <c r="G2" s="11"/>
    </row>
    <row r="3" spans="1:11" ht="9.9499999999999993" customHeight="1" x14ac:dyDescent="0.15">
      <c r="A3" s="12"/>
      <c r="C3" s="14"/>
      <c r="G3" s="11"/>
    </row>
    <row r="4" spans="1:11" ht="45" customHeight="1" x14ac:dyDescent="0.15">
      <c r="A4" s="12"/>
      <c r="B4" s="253" t="s">
        <v>1</v>
      </c>
      <c r="C4" s="254"/>
      <c r="D4" s="254"/>
      <c r="E4" s="254"/>
      <c r="F4" s="254"/>
      <c r="G4" s="245"/>
    </row>
    <row r="5" spans="1:11" ht="81" customHeight="1" x14ac:dyDescent="0.15">
      <c r="A5" s="12"/>
      <c r="B5" s="15" t="s">
        <v>2</v>
      </c>
      <c r="C5" s="258" t="s">
        <v>3</v>
      </c>
      <c r="D5" s="258"/>
      <c r="E5" s="258"/>
      <c r="F5" s="258"/>
      <c r="G5" s="245"/>
      <c r="H5" s="17"/>
      <c r="I5" s="17"/>
      <c r="J5" s="17"/>
      <c r="K5" s="17"/>
    </row>
    <row r="6" spans="1:11" x14ac:dyDescent="0.15">
      <c r="A6" s="12"/>
      <c r="B6" s="15"/>
      <c r="C6" s="18" t="s">
        <v>4</v>
      </c>
      <c r="D6" s="19"/>
      <c r="E6" s="19"/>
      <c r="F6" s="19"/>
      <c r="G6" s="16"/>
      <c r="H6" s="17"/>
      <c r="I6" s="17"/>
      <c r="J6" s="17"/>
      <c r="K6" s="17"/>
    </row>
    <row r="7" spans="1:11" x14ac:dyDescent="0.15">
      <c r="A7" s="12"/>
      <c r="B7" s="15"/>
      <c r="C7" s="257" t="s">
        <v>5</v>
      </c>
      <c r="D7" s="257"/>
      <c r="E7" s="257"/>
      <c r="F7" s="257"/>
      <c r="G7" s="16"/>
      <c r="H7" s="17"/>
      <c r="I7" s="17"/>
      <c r="J7" s="17"/>
      <c r="K7" s="17"/>
    </row>
    <row r="8" spans="1:11" ht="22.5" customHeight="1" x14ac:dyDescent="0.15">
      <c r="A8" s="12"/>
      <c r="B8" s="15"/>
      <c r="C8" s="20"/>
      <c r="D8" s="20"/>
      <c r="E8" s="21" t="s">
        <v>6</v>
      </c>
      <c r="F8" s="20"/>
      <c r="G8" s="16"/>
      <c r="H8" s="17"/>
      <c r="I8" s="17"/>
      <c r="J8" s="17"/>
      <c r="K8" s="17"/>
    </row>
    <row r="9" spans="1:11" ht="67.5" customHeight="1" x14ac:dyDescent="0.15">
      <c r="A9" s="12"/>
      <c r="B9" s="15" t="s">
        <v>7</v>
      </c>
      <c r="C9" s="244" t="s">
        <v>215</v>
      </c>
      <c r="D9" s="244"/>
      <c r="E9" s="244"/>
      <c r="F9" s="244"/>
      <c r="G9" s="245"/>
      <c r="H9" s="17"/>
      <c r="I9" s="17"/>
      <c r="J9" s="17"/>
      <c r="K9" s="17"/>
    </row>
    <row r="10" spans="1:11" s="27" customFormat="1" ht="30.75" customHeight="1" x14ac:dyDescent="0.15">
      <c r="A10" s="28">
        <v>2</v>
      </c>
      <c r="B10" s="29" t="s">
        <v>8</v>
      </c>
      <c r="G10" s="30"/>
    </row>
    <row r="11" spans="1:11" ht="71.25" customHeight="1" x14ac:dyDescent="0.15">
      <c r="A11" s="12"/>
      <c r="B11" s="15" t="s">
        <v>2</v>
      </c>
      <c r="C11" s="259" t="s">
        <v>9</v>
      </c>
      <c r="D11" s="244"/>
      <c r="E11" s="244"/>
      <c r="F11" s="244"/>
      <c r="G11" s="245"/>
    </row>
    <row r="12" spans="1:11" ht="45.75" customHeight="1" x14ac:dyDescent="0.15">
      <c r="A12" s="12"/>
      <c r="B12" s="15" t="s">
        <v>7</v>
      </c>
      <c r="C12" s="244" t="s">
        <v>10</v>
      </c>
      <c r="D12" s="244"/>
      <c r="E12" s="244"/>
      <c r="F12" s="244"/>
      <c r="G12" s="245"/>
      <c r="H12" s="244"/>
      <c r="I12" s="244"/>
      <c r="J12" s="244"/>
      <c r="K12" s="244"/>
    </row>
    <row r="13" spans="1:11" ht="20.100000000000001" customHeight="1" x14ac:dyDescent="0.15">
      <c r="A13" s="9">
        <v>3</v>
      </c>
      <c r="B13" s="10" t="s">
        <v>11</v>
      </c>
      <c r="G13" s="11"/>
    </row>
    <row r="14" spans="1:11" ht="82.5" customHeight="1" x14ac:dyDescent="0.15">
      <c r="A14" s="12"/>
      <c r="B14" s="15" t="s">
        <v>2</v>
      </c>
      <c r="C14" s="244" t="s">
        <v>12</v>
      </c>
      <c r="D14" s="244"/>
      <c r="E14" s="244"/>
      <c r="F14" s="244"/>
      <c r="G14" s="245"/>
      <c r="H14" s="17"/>
      <c r="I14" s="17"/>
      <c r="J14" s="17"/>
      <c r="K14" s="17"/>
    </row>
    <row r="15" spans="1:11" ht="32.25" customHeight="1" x14ac:dyDescent="0.15">
      <c r="A15" s="28">
        <v>4</v>
      </c>
      <c r="B15" s="29" t="s">
        <v>13</v>
      </c>
      <c r="C15" s="22"/>
      <c r="G15" s="11"/>
    </row>
    <row r="16" spans="1:11" ht="63" customHeight="1" x14ac:dyDescent="0.15">
      <c r="A16" s="12"/>
      <c r="B16" s="15" t="s">
        <v>2</v>
      </c>
      <c r="C16" s="244" t="str">
        <f>"電子メールにてお送りいただいた「個別案件申込書（様式２）」の記載情報（ご利用期間に係わる項目）を、「利用規約別紙」に記載された利用料金表に基づき、当該案件に係るご利用料金を計算し、電子メールにてお知らせさせていただきます。この電子メールは、「個別案件申込書（様式２）」に記載していただきます請求書受取担当者様（情報共有システムinformation-bridge利用規約第２条（定義）(13)で定義される『企業管理者』に相当します）宛てに配信いたします。"</f>
        <v>電子メールにてお送りいただいた「個別案件申込書（様式２）」の記載情報（ご利用期間に係わる項目）を、「利用規約別紙」に記載された利用料金表に基づき、当該案件に係るご利用料金を計算し、電子メールにてお知らせさせていただきます。この電子メールは、「個別案件申込書（様式２）」に記載していただきます請求書受取担当者様（情報共有システムinformation-bridge利用規約第２条（定義）(13)で定義される『企業管理者』に相当します）宛てに配信いたします。</v>
      </c>
      <c r="D16" s="244"/>
      <c r="E16" s="244"/>
      <c r="F16" s="244"/>
      <c r="G16" s="245"/>
      <c r="H16" s="17"/>
      <c r="I16" s="17"/>
      <c r="J16" s="17"/>
      <c r="K16" s="17"/>
    </row>
    <row r="17" spans="1:11" ht="39.950000000000003" customHeight="1" x14ac:dyDescent="0.15">
      <c r="A17" s="12"/>
      <c r="B17" s="15" t="s">
        <v>7</v>
      </c>
      <c r="C17" s="244" t="s">
        <v>14</v>
      </c>
      <c r="D17" s="244"/>
      <c r="E17" s="244"/>
      <c r="F17" s="244"/>
      <c r="G17" s="11"/>
    </row>
    <row r="18" spans="1:11" ht="54" customHeight="1" x14ac:dyDescent="0.15">
      <c r="A18" s="155"/>
      <c r="B18" s="15" t="s">
        <v>15</v>
      </c>
      <c r="C18" s="244" t="s">
        <v>16</v>
      </c>
      <c r="D18" s="244"/>
      <c r="E18" s="244"/>
      <c r="F18" s="244"/>
      <c r="G18" s="245"/>
    </row>
    <row r="19" spans="1:11" ht="54" hidden="1" customHeight="1" x14ac:dyDescent="0.15">
      <c r="A19" s="12"/>
      <c r="B19" s="15" t="s">
        <v>17</v>
      </c>
      <c r="C19" s="244" t="s">
        <v>18</v>
      </c>
      <c r="D19" s="244"/>
      <c r="E19" s="244"/>
      <c r="F19" s="244"/>
      <c r="G19" s="245"/>
    </row>
    <row r="20" spans="1:11" ht="48" hidden="1" customHeight="1" x14ac:dyDescent="0.15">
      <c r="A20" s="12"/>
      <c r="B20" s="15"/>
      <c r="C20" s="244" t="s">
        <v>19</v>
      </c>
      <c r="D20" s="244"/>
      <c r="E20" s="244"/>
      <c r="F20" s="244"/>
      <c r="G20" s="245"/>
    </row>
    <row r="21" spans="1:11" ht="13.5" hidden="1" customHeight="1" x14ac:dyDescent="0.15">
      <c r="A21" s="12"/>
      <c r="B21" s="15"/>
      <c r="C21" s="266" t="s">
        <v>20</v>
      </c>
      <c r="D21" s="266"/>
      <c r="E21" s="266"/>
      <c r="F21" s="266"/>
      <c r="G21" s="267"/>
    </row>
    <row r="22" spans="1:11" ht="13.5" customHeight="1" x14ac:dyDescent="0.15">
      <c r="A22" s="12"/>
      <c r="B22" s="15"/>
      <c r="C22" s="19"/>
      <c r="D22" s="19"/>
      <c r="E22" s="19"/>
      <c r="F22" s="19"/>
      <c r="G22" s="118"/>
    </row>
    <row r="23" spans="1:11" ht="20.100000000000001" customHeight="1" x14ac:dyDescent="0.15">
      <c r="A23" s="9">
        <v>5</v>
      </c>
      <c r="B23" s="10" t="s">
        <v>21</v>
      </c>
      <c r="G23" s="11"/>
    </row>
    <row r="24" spans="1:11" ht="65.099999999999994" customHeight="1" x14ac:dyDescent="0.15">
      <c r="A24" s="12"/>
      <c r="B24" s="15" t="s">
        <v>2</v>
      </c>
      <c r="C24" s="244" t="str">
        <f>"ご利用中の個別案件の内容に変更（工期の変更・利用者の変更等）があった場合は、「個別案件申込書（様式２）」に変更内容と変更の適用日をご記入頂き『申込書送付先』までご送付頂きますようお願い致します。"</f>
        <v>ご利用中の個別案件の内容に変更（工期の変更・利用者の変更等）があった場合は、「個別案件申込書（様式２）」に変更内容と変更の適用日をご記入頂き『申込書送付先』までご送付頂きますようお願い致します。</v>
      </c>
      <c r="D24" s="244"/>
      <c r="E24" s="244"/>
      <c r="F24" s="244"/>
      <c r="G24" s="245"/>
      <c r="H24" s="17"/>
      <c r="I24" s="17"/>
      <c r="J24" s="17"/>
      <c r="K24" s="17"/>
    </row>
    <row r="25" spans="1:11" ht="24.75" customHeight="1" x14ac:dyDescent="0.15">
      <c r="A25" s="23" t="s">
        <v>17</v>
      </c>
      <c r="B25" s="270" t="s">
        <v>22</v>
      </c>
      <c r="C25" s="271"/>
      <c r="D25" s="271"/>
      <c r="E25" s="271"/>
      <c r="F25" s="271"/>
      <c r="G25" s="11"/>
    </row>
    <row r="26" spans="1:11" ht="55.5" customHeight="1" x14ac:dyDescent="0.15">
      <c r="A26" s="12"/>
      <c r="B26" s="15" t="s">
        <v>23</v>
      </c>
      <c r="C26" s="244" t="s">
        <v>24</v>
      </c>
      <c r="D26" s="276"/>
      <c r="E26" s="276"/>
      <c r="F26" s="276"/>
      <c r="G26" s="245"/>
    </row>
    <row r="27" spans="1:11" ht="13.5" customHeight="1" x14ac:dyDescent="0.15">
      <c r="A27" s="12"/>
      <c r="B27" s="15"/>
      <c r="C27" s="19"/>
      <c r="D27" s="147"/>
      <c r="E27" s="147"/>
      <c r="F27" s="147"/>
      <c r="G27" s="118"/>
    </row>
    <row r="28" spans="1:11" ht="43.35" customHeight="1" x14ac:dyDescent="0.15">
      <c r="A28" s="12"/>
      <c r="B28" s="15" t="s">
        <v>23</v>
      </c>
      <c r="C28" s="244" t="s">
        <v>216</v>
      </c>
      <c r="D28" s="276"/>
      <c r="E28" s="276"/>
      <c r="F28" s="276"/>
      <c r="G28" s="245"/>
    </row>
    <row r="29" spans="1:11" ht="15.75" customHeight="1" x14ac:dyDescent="0.15">
      <c r="A29" s="12"/>
      <c r="C29" s="272" t="s">
        <v>25</v>
      </c>
      <c r="D29" s="273"/>
      <c r="E29" s="273"/>
      <c r="F29" s="273"/>
      <c r="G29" s="11"/>
    </row>
    <row r="30" spans="1:11" ht="13.5" customHeight="1" x14ac:dyDescent="0.15">
      <c r="A30" s="12"/>
      <c r="C30" s="274"/>
      <c r="D30" s="275"/>
      <c r="E30" s="275"/>
      <c r="F30" s="275"/>
      <c r="G30" s="11"/>
    </row>
    <row r="31" spans="1:11" ht="28.5" customHeight="1" x14ac:dyDescent="0.15">
      <c r="A31" s="12"/>
      <c r="B31" s="15" t="s">
        <v>23</v>
      </c>
      <c r="C31" s="277" t="s">
        <v>217</v>
      </c>
      <c r="D31" s="278"/>
      <c r="E31" s="278"/>
      <c r="F31" s="278"/>
      <c r="G31" s="245"/>
    </row>
    <row r="32" spans="1:11" x14ac:dyDescent="0.15">
      <c r="A32" s="12"/>
      <c r="C32" s="255" t="s">
        <v>26</v>
      </c>
      <c r="D32" s="256"/>
      <c r="E32" s="256"/>
      <c r="F32" s="256"/>
      <c r="G32" s="11"/>
    </row>
    <row r="33" spans="1:7" ht="13.5" customHeight="1" x14ac:dyDescent="0.15">
      <c r="A33" s="24"/>
      <c r="B33" s="268"/>
      <c r="C33" s="268"/>
      <c r="D33" s="268"/>
      <c r="E33" s="268"/>
      <c r="F33" s="268"/>
      <c r="G33" s="269"/>
    </row>
    <row r="37" spans="1:7" hidden="1" x14ac:dyDescent="0.15"/>
    <row r="38" spans="1:7" hidden="1" x14ac:dyDescent="0.15"/>
    <row r="39" spans="1:7" hidden="1" x14ac:dyDescent="0.15"/>
    <row r="40" spans="1:7" hidden="1" x14ac:dyDescent="0.15"/>
    <row r="41" spans="1:7" hidden="1" x14ac:dyDescent="0.15">
      <c r="A41" s="8" t="s">
        <v>27</v>
      </c>
    </row>
    <row r="42" spans="1:7" hidden="1" x14ac:dyDescent="0.15">
      <c r="C42" s="8" t="s">
        <v>28</v>
      </c>
    </row>
    <row r="43" spans="1:7" hidden="1" x14ac:dyDescent="0.15">
      <c r="C43" s="8" t="s">
        <v>29</v>
      </c>
    </row>
    <row r="44" spans="1:7" hidden="1" x14ac:dyDescent="0.15"/>
    <row r="45" spans="1:7" hidden="1" x14ac:dyDescent="0.15">
      <c r="C45" s="8" t="s">
        <v>30</v>
      </c>
    </row>
    <row r="46" spans="1:7" hidden="1" x14ac:dyDescent="0.15">
      <c r="C46" s="8" t="s">
        <v>31</v>
      </c>
    </row>
    <row r="47" spans="1:7" hidden="1" x14ac:dyDescent="0.15"/>
    <row r="48" spans="1:7" hidden="1" x14ac:dyDescent="0.15"/>
    <row r="49" spans="3:6" hidden="1" x14ac:dyDescent="0.15"/>
    <row r="50" spans="3:6" hidden="1" x14ac:dyDescent="0.15">
      <c r="C50" s="25">
        <v>43739</v>
      </c>
      <c r="F50" s="8" t="s">
        <v>32</v>
      </c>
    </row>
    <row r="51" spans="3:6" hidden="1" x14ac:dyDescent="0.15"/>
    <row r="52" spans="3:6" hidden="1" x14ac:dyDescent="0.15">
      <c r="C52" s="8" t="s">
        <v>33</v>
      </c>
      <c r="F52" s="8" t="s">
        <v>34</v>
      </c>
    </row>
    <row r="53" spans="3:6" hidden="1" x14ac:dyDescent="0.15">
      <c r="C53" s="8" t="s">
        <v>33</v>
      </c>
      <c r="F53" s="8" t="s">
        <v>35</v>
      </c>
    </row>
    <row r="54" spans="3:6" hidden="1" x14ac:dyDescent="0.15"/>
    <row r="55" spans="3:6" hidden="1" x14ac:dyDescent="0.15">
      <c r="C55" s="26">
        <v>0.1</v>
      </c>
      <c r="F55" s="8" t="s">
        <v>34</v>
      </c>
    </row>
    <row r="56" spans="3:6" hidden="1" x14ac:dyDescent="0.15">
      <c r="C56" s="26">
        <v>0.1</v>
      </c>
      <c r="F56" s="8" t="s">
        <v>35</v>
      </c>
    </row>
    <row r="57" spans="3:6" hidden="1" x14ac:dyDescent="0.15"/>
    <row r="58" spans="3:6" hidden="1" x14ac:dyDescent="0.15"/>
    <row r="59" spans="3:6" hidden="1" x14ac:dyDescent="0.15">
      <c r="C59" s="263" t="s">
        <v>36</v>
      </c>
      <c r="D59" s="264"/>
      <c r="E59" s="264"/>
      <c r="F59" s="265"/>
    </row>
    <row r="60" spans="3:6" hidden="1" x14ac:dyDescent="0.15">
      <c r="C60" s="180" t="str">
        <f>IF(申込にあたっての注意事項!$C$133=1,申込にあたっての注意事項!$C$93,IF(申込にあたっての注意事項!$C$133=2,申込にあたっての注意事項!$G$93,IF(申込にあたっての注意事項!$C$133=3,申込にあたっての注意事項!$O$93)))</f>
        <v>工事番号</v>
      </c>
      <c r="F60" s="11"/>
    </row>
    <row r="61" spans="3:6" hidden="1" x14ac:dyDescent="0.15">
      <c r="C61" s="180" t="str">
        <f>IF(申込にあたっての注意事項!$C$133=1,申込にあたっての注意事項!$C$94,IF(申込にあたっての注意事項!$C$133=2,申込にあたっての注意事項!$G$94,IF(申込にあたっての注意事項!$C$133=3,申込にあたっての注意事項!$O$94)))</f>
        <v>工事番号（XML用）</v>
      </c>
      <c r="F61" s="11"/>
    </row>
    <row r="62" spans="3:6" hidden="1" x14ac:dyDescent="0.15">
      <c r="C62" s="180" t="str">
        <f>IF(申込にあたっての注意事項!$C$133=1,申込にあたっての注意事項!$C$95,IF(申込にあたっての注意事項!$C$133=2,申込にあたっての注意事項!$G$95,IF(申込にあたっての注意事項!$C$133=3,申込にあたっての注意事項!$O$95)))</f>
        <v>工事名</v>
      </c>
      <c r="F62" s="11"/>
    </row>
    <row r="63" spans="3:6" hidden="1" x14ac:dyDescent="0.15">
      <c r="C63" s="180" t="str">
        <f>IF(申込にあたっての注意事項!$C$133=1,申込にあたっての注意事項!$C$96,IF(申込にあたっての注意事項!$C$133=2,申込にあたっての注意事項!$G$96,IF(申込にあたっての注意事項!$C$133=3,申込にあたっての注意事項!$O$96)))</f>
        <v>契約番号</v>
      </c>
      <c r="F63" s="11"/>
    </row>
    <row r="64" spans="3:6" hidden="1" x14ac:dyDescent="0.15">
      <c r="C64" s="180" t="str">
        <f>IF(申込にあたっての注意事項!$C$133=1,申込にあたっての注意事項!$C$97,IF(申込にあたっての注意事項!$C$133=2,申込にあたっての注意事項!$G$97,IF(申込にあたっての注意事項!$C$133=3,申込にあたっての注意事項!$O$97)))</f>
        <v>工事場所</v>
      </c>
      <c r="F64" s="11"/>
    </row>
    <row r="65" spans="3:6" hidden="1" x14ac:dyDescent="0.15">
      <c r="C65" s="180" t="str">
        <f>IF(申込にあたっての注意事項!$C$133=1,申込にあたっての注意事項!$C$98,IF(申込にあたっての注意事項!$C$133=2,申込にあたっての注意事項!$G$98,IF(申込にあたっての注意事項!$C$133=3,申込にあたっての注意事項!$O$98)))</f>
        <v>工期</v>
      </c>
      <c r="F65" s="11"/>
    </row>
    <row r="66" spans="3:6" hidden="1" x14ac:dyDescent="0.15">
      <c r="C66" s="180" t="str">
        <f>IF(申込にあたっての注意事項!$C$133=1,申込にあたっての注意事項!$C$99,IF(申込にあたっての注意事項!$C$133=2,申込にあたっての注意事項!$G$99,IF(申込にあたっての注意事項!$C$133=3,申込にあたっての注意事項!$O$99)))</f>
        <v>開始</v>
      </c>
      <c r="F66" s="11"/>
    </row>
    <row r="67" spans="3:6" hidden="1" x14ac:dyDescent="0.15">
      <c r="C67" s="180" t="str">
        <f>IF(申込にあたっての注意事項!$C$133=1,申込にあたっての注意事項!$C$100,IF(申込にあたっての注意事項!$C$133=2,申込にあたっての注意事項!$G$100,IF(申込にあたっての注意事項!$C$133=3,申込にあたっての注意事項!$O$100)))</f>
        <v>完成</v>
      </c>
      <c r="F67" s="11"/>
    </row>
    <row r="68" spans="3:6" hidden="1" x14ac:dyDescent="0.15">
      <c r="C68" s="180" t="s">
        <v>37</v>
      </c>
      <c r="F68" s="11"/>
    </row>
    <row r="69" spans="3:6" hidden="1" x14ac:dyDescent="0.15">
      <c r="C69" s="180" t="str">
        <f>IF(申込にあたっての注意事項!$C$133=1,申込にあたっての注意事項!$C$101,IF(申込にあたっての注意事項!$C$133=2,申込にあたっての注意事項!$G$101,IF(申込にあたっての注意事項!$C$133=3,申込にあたっての注意事項!$O$101)))</f>
        <v>工事の契約金額（税込）</v>
      </c>
      <c r="F69" s="11"/>
    </row>
    <row r="70" spans="3:6" hidden="1" x14ac:dyDescent="0.15">
      <c r="C70" s="180" t="s">
        <v>38</v>
      </c>
      <c r="F70" s="11"/>
    </row>
    <row r="71" spans="3:6" hidden="1" x14ac:dyDescent="0.15">
      <c r="C71" s="180"/>
      <c r="F71" s="11"/>
    </row>
    <row r="72" spans="3:6" hidden="1" x14ac:dyDescent="0.15">
      <c r="C72" s="180" t="str">
        <f>IF(申込にあたっての注意事項!$C$133=1,申込にあたっての注意事項!$C$105,IF(申込にあたっての注意事項!$C$133=2,申込にあたっての注意事項!$G$105,IF(申込にあたっての注意事項!$C$133=3,申込にあたっての注意事項!$O$105)))</f>
        <v>現場代理人</v>
      </c>
      <c r="F72" s="11"/>
    </row>
    <row r="73" spans="3:6" hidden="1" x14ac:dyDescent="0.15">
      <c r="C73" s="180" t="str">
        <f>IF(申込にあたっての注意事項!$C$133=1,申込にあたっての注意事項!$C$107,IF(申込にあたっての注意事項!$C$133=2,申込にあたっての注意事項!$G$106,IF(申込にあたっての注意事項!$C$133=3,申込にあたっての注意事項!$O$106)))</f>
        <v>監理技術者</v>
      </c>
      <c r="E73" s="117"/>
      <c r="F73" s="11"/>
    </row>
    <row r="74" spans="3:6" hidden="1" x14ac:dyDescent="0.15">
      <c r="C74" s="180" t="str">
        <f>IF(申込にあたっての注意事項!$C$133=1,申込にあたっての注意事項!$C$109,IF(申込にあたっての注意事項!$C$133=2,申込にあたっての注意事項!$G$107,IF(申込にあたっての注意事項!$C$133=3,申込にあたっての注意事項!$O$109)))</f>
        <v>閲覧者</v>
      </c>
      <c r="E74" s="117"/>
      <c r="F74" s="11"/>
    </row>
    <row r="75" spans="3:6" hidden="1" x14ac:dyDescent="0.15">
      <c r="C75" s="180" t="str">
        <f>IF(申込にあたっての注意事項!$C$133=1,申込にあたっての注意事項!$C$108,IF(申込にあたっての注意事項!$C$133=2,申込にあたっての注意事項!$G$108,IF(申込にあたっての注意事項!$C$133=3,申込にあたっての注意事項!$O$108)))</f>
        <v>主任技術者</v>
      </c>
      <c r="E75" s="117"/>
      <c r="F75" s="11"/>
    </row>
    <row r="76" spans="3:6" hidden="1" x14ac:dyDescent="0.15">
      <c r="C76" s="180" t="str">
        <f>IF(申込にあたっての注意事項!$C$133=1,申込にあたっての注意事項!$C$109,IF(申込にあたっての注意事項!$C$133=2,申込にあたっての注意事項!$G$109,IF(申込にあたっての注意事項!$C$133=3,申込にあたっての注意事項!$O$109)))</f>
        <v>閲覧者</v>
      </c>
      <c r="D76" s="8" t="str">
        <f>IF(申込にあたっての注意事項!$C$133=1,申込にあたっての注意事項!$D$109,IF(申込にあたっての注意事項!$C$133=2,申込にあたっての注意事項!$I$108,IF(申込にあたっての注意事項!$C$133=3,申込にあたっての注意事項!$Q$109)))</f>
        <v>※文書の決裁は行いません</v>
      </c>
      <c r="F76" s="11"/>
    </row>
    <row r="77" spans="3:6" hidden="1" x14ac:dyDescent="0.15">
      <c r="C77" s="180"/>
      <c r="D77" s="8" t="str">
        <f>IF(申込にあたっての注意事項!$C$133=1,申込にあたっての注意事項!$D$109,IF(申込にあたっての注意事項!$C$133=2,申込にあたっての注意事項!$I$109,IF(申込にあたっての注意事項!$C$133=3,申込にあたっての注意事項!$Q$109)))</f>
        <v>※文書の決裁は行いません</v>
      </c>
      <c r="F77" s="11"/>
    </row>
    <row r="78" spans="3:6" hidden="1" x14ac:dyDescent="0.15">
      <c r="C78" s="180"/>
      <c r="F78" s="11"/>
    </row>
    <row r="79" spans="3:6" hidden="1" x14ac:dyDescent="0.15">
      <c r="C79" s="180" t="str">
        <f>IF(申込にあたっての注意事項!$C$133=1,申込にあたっての注意事項!$C$111,IF(申込にあたっての注意事項!$C$133=2,申込にあたっての注意事項!$G$115,IF(申込にあたっての注意事項!$C$133=3,申込にあたっての注意事項!$O$111)))</f>
        <v>現場技術員</v>
      </c>
      <c r="D79" s="8" t="str">
        <f>IF(申込にあたっての注意事項!$C$133=1,申込にあたっての注意事項!$D$111,IF(申込にあたっての注意事項!$C$133=2,申込にあたっての注意事項!$I$115,IF(申込にあたっての注意事項!$C$133=3,申込にあたっての注意事項!$Q$111)))</f>
        <v>　</v>
      </c>
      <c r="F79" s="11"/>
    </row>
    <row r="80" spans="3:6" hidden="1" x14ac:dyDescent="0.15">
      <c r="C80" s="180" t="str">
        <f>IF(申込にあたっての注意事項!$C$133=1,申込にあたっての注意事項!$C$114,IF(申込にあたっての注意事項!$C$133=2,申込にあたっての注意事項!$G$112,IF(申込にあたっての注意事項!$C$133=3,申込にあたっての注意事項!$O$114)))</f>
        <v>総括監督員</v>
      </c>
      <c r="F80" s="11"/>
    </row>
    <row r="81" spans="3:22" hidden="1" x14ac:dyDescent="0.15">
      <c r="C81" s="180" t="str">
        <f>IF(申込にあたっての注意事項!$C$133=1,申込にあたっての注意事項!$C$113,IF(申込にあたっての注意事項!$C$133=2,申込にあたっての注意事項!$G$113,IF(申込にあたっての注意事項!$C$133=3,申込にあたっての注意事項!$O$113)))</f>
        <v>主任監督員</v>
      </c>
      <c r="D81" s="116" t="s">
        <v>39</v>
      </c>
      <c r="F81" s="11"/>
    </row>
    <row r="82" spans="3:22" hidden="1" x14ac:dyDescent="0.15">
      <c r="C82" s="180" t="str">
        <f>IF(申込にあたっての注意事項!$C$133=1,申込にあたっての注意事項!$C$112,IF(申込にあたっての注意事項!$C$133=2,申込にあたっての注意事項!$G$114,IF(申込にあたっての注意事項!$C$133=3,申込にあたっての注意事項!$O$112)))</f>
        <v>監督員</v>
      </c>
      <c r="E82" s="117"/>
      <c r="F82" s="11"/>
    </row>
    <row r="83" spans="3:22" hidden="1" x14ac:dyDescent="0.15">
      <c r="C83" s="180" t="str">
        <f>IF(申込にあたっての注意事項!$C$133=1,申込にあたっての注意事項!$C$115,IF(申込にあたっての注意事項!$C$133=2,申込にあたっての注意事項!$G$115,IF(申込にあたっての注意事項!$C$133=3,申込にあたっての注意事項!$O$115)))</f>
        <v>閲覧者</v>
      </c>
      <c r="D83" s="8" t="str">
        <f>IF(申込にあたっての注意事項!$C$133=1,申込にあたっての注意事項!$D$115,IF(申込にあたっての注意事項!$C$133=2,申込にあたっての注意事項!$I$109,IF(申込にあたっての注意事項!$C$133=3,申込にあたっての注意事項!$D$115)))</f>
        <v>※文書の決裁は行いません</v>
      </c>
      <c r="F83" s="11"/>
    </row>
    <row r="84" spans="3:22" hidden="1" x14ac:dyDescent="0.15">
      <c r="C84" s="180"/>
      <c r="D84" s="8" t="s">
        <v>40</v>
      </c>
      <c r="F84" s="11"/>
    </row>
    <row r="85" spans="3:22" hidden="1" x14ac:dyDescent="0.15">
      <c r="C85" s="180"/>
      <c r="F85" s="11"/>
    </row>
    <row r="86" spans="3:22" hidden="1" x14ac:dyDescent="0.15">
      <c r="C86" s="180"/>
      <c r="F86" s="11"/>
    </row>
    <row r="87" spans="3:22" hidden="1" x14ac:dyDescent="0.15">
      <c r="C87" s="180" t="str">
        <f>IF(申込にあたっての注意事項!$C$133=1,申込にあたっての注意事項!$C$119,IF(申込にあたっての注意事項!$C$133=2,申込にあたっての注意事項!$G$119,IF(申込にあたっての注意事項!$C$133=3,申込にあたっての注意事項!$O$119)))</f>
        <v>管理センター</v>
      </c>
      <c r="F87" s="11"/>
    </row>
    <row r="88" spans="3:22" hidden="1" x14ac:dyDescent="0.15">
      <c r="C88" s="180" t="str">
        <f>IF(申込にあたっての注意事項!$C$133=1,申込にあたっての注意事項!$C$120,IF(申込にあたっての注意事項!$C$133=2,申込にあたっての注意事項!$G$120,IF(申込にあたっての注意事項!$C$133=3,申込にあたっての注意事項!$O$120)))</f>
        <v>課</v>
      </c>
      <c r="F88" s="11"/>
    </row>
    <row r="89" spans="3:22" hidden="1" x14ac:dyDescent="0.15">
      <c r="C89" s="180" t="str">
        <f>IF(申込にあたっての注意事項!$C$133=1,申込にあたっての注意事項!$C$121,IF(申込にあたっての注意事項!$C$133=2,申込にあたっての注意事項!$G$121,IF(申込にあたっての注意事項!$C$133=3,申込にあたっての注意事項!$O$121)))</f>
        <v>※非表示行</v>
      </c>
      <c r="F89" s="11"/>
    </row>
    <row r="90" spans="3:22" hidden="1" x14ac:dyDescent="0.15">
      <c r="C90" s="178"/>
      <c r="D90" s="182"/>
      <c r="E90" s="182"/>
      <c r="F90" s="179"/>
    </row>
    <row r="91" spans="3:22" hidden="1" x14ac:dyDescent="0.15">
      <c r="C91" s="247" t="s">
        <v>41</v>
      </c>
      <c r="D91" s="248"/>
      <c r="E91" s="248"/>
      <c r="F91" s="249"/>
      <c r="G91" s="250" t="s">
        <v>42</v>
      </c>
      <c r="H91" s="251"/>
      <c r="I91" s="251"/>
      <c r="J91" s="251"/>
      <c r="K91" s="251"/>
      <c r="L91" s="251"/>
      <c r="M91" s="251"/>
      <c r="N91" s="252"/>
      <c r="O91" s="260" t="s">
        <v>43</v>
      </c>
      <c r="P91" s="261"/>
      <c r="Q91" s="261"/>
      <c r="R91" s="261"/>
      <c r="S91" s="261"/>
      <c r="T91" s="261"/>
      <c r="U91" s="261"/>
      <c r="V91" s="262"/>
    </row>
    <row r="92" spans="3:22" hidden="1" x14ac:dyDescent="0.15">
      <c r="C92" s="180" t="s">
        <v>44</v>
      </c>
      <c r="F92" s="11"/>
      <c r="G92" s="180" t="s">
        <v>44</v>
      </c>
      <c r="J92" s="183"/>
      <c r="N92" s="11"/>
      <c r="O92" s="8" t="s">
        <v>44</v>
      </c>
      <c r="V92" s="11"/>
    </row>
    <row r="93" spans="3:22" hidden="1" x14ac:dyDescent="0.15">
      <c r="C93" s="180" t="s">
        <v>45</v>
      </c>
      <c r="F93" s="11"/>
      <c r="G93" s="180" t="s">
        <v>46</v>
      </c>
      <c r="N93" s="11"/>
      <c r="O93" s="8" t="s">
        <v>45</v>
      </c>
      <c r="V93" s="11"/>
    </row>
    <row r="94" spans="3:22" hidden="1" x14ac:dyDescent="0.15">
      <c r="C94" s="180" t="s">
        <v>47</v>
      </c>
      <c r="F94" s="11"/>
      <c r="G94" s="116" t="s">
        <v>48</v>
      </c>
      <c r="N94" s="11"/>
      <c r="O94" s="8" t="s">
        <v>47</v>
      </c>
      <c r="V94" s="11"/>
    </row>
    <row r="95" spans="3:22" hidden="1" x14ac:dyDescent="0.15">
      <c r="C95" s="180" t="s">
        <v>49</v>
      </c>
      <c r="F95" s="11"/>
      <c r="G95" s="180" t="s">
        <v>50</v>
      </c>
      <c r="N95" s="11"/>
      <c r="O95" s="8" t="s">
        <v>49</v>
      </c>
      <c r="V95" s="11"/>
    </row>
    <row r="96" spans="3:22" hidden="1" x14ac:dyDescent="0.15">
      <c r="C96" s="180" t="s">
        <v>51</v>
      </c>
      <c r="F96" s="11"/>
      <c r="G96" s="116" t="s">
        <v>48</v>
      </c>
      <c r="N96" s="11"/>
      <c r="O96" s="8" t="s">
        <v>51</v>
      </c>
      <c r="V96" s="11"/>
    </row>
    <row r="97" spans="2:22" hidden="1" x14ac:dyDescent="0.15">
      <c r="C97" s="180" t="s">
        <v>52</v>
      </c>
      <c r="F97" s="11"/>
      <c r="G97" s="180" t="s">
        <v>53</v>
      </c>
      <c r="N97" s="11"/>
      <c r="O97" s="8" t="s">
        <v>52</v>
      </c>
      <c r="V97" s="11"/>
    </row>
    <row r="98" spans="2:22" hidden="1" x14ac:dyDescent="0.15">
      <c r="C98" s="180" t="s">
        <v>54</v>
      </c>
      <c r="F98" s="11"/>
      <c r="G98" s="180" t="s">
        <v>55</v>
      </c>
      <c r="N98" s="11"/>
      <c r="O98" s="8" t="s">
        <v>54</v>
      </c>
      <c r="V98" s="11"/>
    </row>
    <row r="99" spans="2:22" hidden="1" x14ac:dyDescent="0.15">
      <c r="C99" s="180" t="s">
        <v>56</v>
      </c>
      <c r="F99" s="11"/>
      <c r="G99" s="180" t="s">
        <v>57</v>
      </c>
      <c r="N99" s="11"/>
      <c r="O99" s="8" t="s">
        <v>56</v>
      </c>
      <c r="V99" s="11"/>
    </row>
    <row r="100" spans="2:22" hidden="1" x14ac:dyDescent="0.15">
      <c r="C100" s="180" t="s">
        <v>58</v>
      </c>
      <c r="F100" s="11"/>
      <c r="G100" s="180" t="s">
        <v>59</v>
      </c>
      <c r="N100" s="11"/>
      <c r="O100" s="8" t="s">
        <v>58</v>
      </c>
      <c r="V100" s="11"/>
    </row>
    <row r="101" spans="2:22" hidden="1" x14ac:dyDescent="0.15">
      <c r="C101" s="180" t="s">
        <v>60</v>
      </c>
      <c r="F101" s="11"/>
      <c r="G101" s="180" t="s">
        <v>61</v>
      </c>
      <c r="N101" s="11"/>
      <c r="O101" s="8" t="s">
        <v>60</v>
      </c>
      <c r="V101" s="11"/>
    </row>
    <row r="102" spans="2:22" hidden="1" x14ac:dyDescent="0.15">
      <c r="C102" s="180"/>
      <c r="F102" s="11"/>
      <c r="N102" s="11"/>
      <c r="V102" s="11"/>
    </row>
    <row r="103" spans="2:22" hidden="1" x14ac:dyDescent="0.15">
      <c r="C103" s="180" t="s">
        <v>62</v>
      </c>
      <c r="F103" s="11"/>
      <c r="G103" s="8" t="s">
        <v>63</v>
      </c>
      <c r="N103" s="11"/>
      <c r="O103" s="8" t="s">
        <v>64</v>
      </c>
      <c r="V103" s="11"/>
    </row>
    <row r="104" spans="2:22" hidden="1" x14ac:dyDescent="0.15">
      <c r="C104" s="180"/>
      <c r="F104" s="11"/>
      <c r="N104" s="11"/>
      <c r="V104" s="11"/>
    </row>
    <row r="105" spans="2:22" hidden="1" x14ac:dyDescent="0.15">
      <c r="C105" s="180" t="s">
        <v>65</v>
      </c>
      <c r="F105" s="11"/>
      <c r="G105" s="180" t="s">
        <v>66</v>
      </c>
      <c r="N105" s="11"/>
      <c r="O105" s="8" t="s">
        <v>65</v>
      </c>
      <c r="V105" s="11"/>
    </row>
    <row r="106" spans="2:22" hidden="1" x14ac:dyDescent="0.15">
      <c r="C106" s="180" t="s">
        <v>67</v>
      </c>
      <c r="E106" s="117"/>
      <c r="F106" s="11"/>
      <c r="G106" s="180" t="s">
        <v>68</v>
      </c>
      <c r="N106" s="11"/>
      <c r="O106" s="8" t="s">
        <v>67</v>
      </c>
      <c r="Q106" s="117"/>
      <c r="V106" s="11"/>
    </row>
    <row r="107" spans="2:22" hidden="1" x14ac:dyDescent="0.15">
      <c r="C107" s="180" t="s">
        <v>69</v>
      </c>
      <c r="E107" s="117"/>
      <c r="F107" s="11"/>
      <c r="G107" s="180" t="s">
        <v>70</v>
      </c>
      <c r="I107" s="8" t="s">
        <v>40</v>
      </c>
      <c r="N107" s="11"/>
      <c r="O107" s="8" t="s">
        <v>69</v>
      </c>
      <c r="Q107" s="117"/>
      <c r="V107" s="11"/>
    </row>
    <row r="108" spans="2:22" hidden="1" x14ac:dyDescent="0.15">
      <c r="C108" s="180" t="s">
        <v>71</v>
      </c>
      <c r="E108" s="117"/>
      <c r="F108" s="11"/>
      <c r="G108" s="8" t="s">
        <v>72</v>
      </c>
      <c r="I108" s="8" t="s">
        <v>40</v>
      </c>
      <c r="N108" s="11"/>
      <c r="O108" s="8" t="s">
        <v>71</v>
      </c>
      <c r="Q108" s="117"/>
      <c r="V108" s="11"/>
    </row>
    <row r="109" spans="2:22" hidden="1" x14ac:dyDescent="0.15">
      <c r="C109" s="180" t="s">
        <v>72</v>
      </c>
      <c r="D109" s="8" t="s">
        <v>73</v>
      </c>
      <c r="F109" s="11"/>
      <c r="G109" s="8" t="s">
        <v>72</v>
      </c>
      <c r="I109" s="8" t="s">
        <v>73</v>
      </c>
      <c r="N109" s="11"/>
      <c r="O109" s="8" t="s">
        <v>72</v>
      </c>
      <c r="Q109" s="8" t="s">
        <v>73</v>
      </c>
      <c r="V109" s="11"/>
    </row>
    <row r="110" spans="2:22" hidden="1" x14ac:dyDescent="0.15">
      <c r="C110" s="180"/>
      <c r="F110" s="11"/>
      <c r="N110" s="11"/>
      <c r="V110" s="11"/>
    </row>
    <row r="111" spans="2:22" hidden="1" x14ac:dyDescent="0.15">
      <c r="B111" s="13" t="s">
        <v>40</v>
      </c>
      <c r="C111" s="180" t="s">
        <v>74</v>
      </c>
      <c r="D111" s="8" t="s">
        <v>40</v>
      </c>
      <c r="F111" s="11"/>
      <c r="G111" s="116" t="s">
        <v>48</v>
      </c>
      <c r="N111" s="11"/>
      <c r="O111" s="8" t="s">
        <v>74</v>
      </c>
      <c r="Q111" s="8" t="s">
        <v>40</v>
      </c>
      <c r="V111" s="11"/>
    </row>
    <row r="112" spans="2:22" hidden="1" x14ac:dyDescent="0.15">
      <c r="C112" s="180" t="s">
        <v>75</v>
      </c>
      <c r="F112" s="11"/>
      <c r="G112" s="180" t="s">
        <v>76</v>
      </c>
      <c r="N112" s="11"/>
      <c r="O112" s="8" t="s">
        <v>75</v>
      </c>
      <c r="V112" s="11"/>
    </row>
    <row r="113" spans="3:22" hidden="1" x14ac:dyDescent="0.15">
      <c r="C113" s="180" t="s">
        <v>77</v>
      </c>
      <c r="D113" s="116" t="s">
        <v>39</v>
      </c>
      <c r="F113" s="11"/>
      <c r="G113" s="180" t="s">
        <v>78</v>
      </c>
      <c r="H113" s="116"/>
      <c r="I113" s="116" t="s">
        <v>79</v>
      </c>
      <c r="N113" s="11"/>
      <c r="O113" s="8" t="s">
        <v>77</v>
      </c>
      <c r="P113" s="116"/>
      <c r="Q113" s="116" t="s">
        <v>80</v>
      </c>
      <c r="V113" s="11"/>
    </row>
    <row r="114" spans="3:22" hidden="1" x14ac:dyDescent="0.15">
      <c r="C114" s="180" t="s">
        <v>81</v>
      </c>
      <c r="E114" s="117"/>
      <c r="F114" s="11"/>
      <c r="G114" s="180" t="s">
        <v>82</v>
      </c>
      <c r="N114" s="11"/>
      <c r="O114" s="8" t="s">
        <v>81</v>
      </c>
      <c r="Q114" s="117"/>
      <c r="V114" s="11"/>
    </row>
    <row r="115" spans="3:22" hidden="1" x14ac:dyDescent="0.15">
      <c r="C115" s="180" t="s">
        <v>72</v>
      </c>
      <c r="D115" s="8" t="s">
        <v>73</v>
      </c>
      <c r="F115" s="11"/>
      <c r="G115" s="180" t="s">
        <v>83</v>
      </c>
      <c r="I115" s="8" t="s">
        <v>73</v>
      </c>
      <c r="N115" s="11"/>
      <c r="O115" s="8" t="s">
        <v>72</v>
      </c>
      <c r="Q115" s="8" t="s">
        <v>73</v>
      </c>
      <c r="V115" s="11"/>
    </row>
    <row r="116" spans="3:22" hidden="1" x14ac:dyDescent="0.15">
      <c r="C116" s="180"/>
      <c r="F116" s="11"/>
      <c r="N116" s="11"/>
      <c r="V116" s="11"/>
    </row>
    <row r="117" spans="3:22" hidden="1" x14ac:dyDescent="0.15">
      <c r="C117" s="180"/>
      <c r="F117" s="11"/>
      <c r="G117" s="181"/>
      <c r="N117" s="11"/>
      <c r="V117" s="11"/>
    </row>
    <row r="118" spans="3:22" hidden="1" x14ac:dyDescent="0.15">
      <c r="C118" s="180"/>
      <c r="F118" s="11"/>
      <c r="G118" s="181"/>
      <c r="N118" s="11"/>
      <c r="V118" s="11"/>
    </row>
    <row r="119" spans="3:22" hidden="1" x14ac:dyDescent="0.15">
      <c r="C119" s="180" t="s">
        <v>84</v>
      </c>
      <c r="F119" s="11"/>
      <c r="G119" s="180" t="s">
        <v>85</v>
      </c>
      <c r="N119" s="11"/>
      <c r="O119" s="8" t="s">
        <v>85</v>
      </c>
      <c r="V119" s="11"/>
    </row>
    <row r="120" spans="3:22" hidden="1" x14ac:dyDescent="0.15">
      <c r="C120" s="180" t="s">
        <v>86</v>
      </c>
      <c r="F120" s="11"/>
      <c r="G120" s="180" t="s">
        <v>86</v>
      </c>
      <c r="N120" s="11"/>
      <c r="O120" s="8" t="s">
        <v>86</v>
      </c>
      <c r="V120" s="11"/>
    </row>
    <row r="121" spans="3:22" hidden="1" x14ac:dyDescent="0.15">
      <c r="C121" s="184" t="s">
        <v>48</v>
      </c>
      <c r="F121" s="11"/>
      <c r="G121" s="184" t="s">
        <v>48</v>
      </c>
      <c r="N121" s="11"/>
      <c r="O121" s="116" t="s">
        <v>48</v>
      </c>
      <c r="V121" s="11"/>
    </row>
    <row r="122" spans="3:22" hidden="1" x14ac:dyDescent="0.15">
      <c r="C122" s="178"/>
      <c r="D122" s="182"/>
      <c r="E122" s="182"/>
      <c r="F122" s="179"/>
      <c r="G122" s="178"/>
      <c r="H122" s="182"/>
      <c r="I122" s="182"/>
      <c r="J122" s="182"/>
      <c r="K122" s="182"/>
      <c r="L122" s="182"/>
      <c r="M122" s="182"/>
      <c r="N122" s="179"/>
      <c r="O122" s="182"/>
      <c r="P122" s="182"/>
      <c r="Q122" s="182"/>
      <c r="R122" s="182"/>
      <c r="S122" s="182"/>
      <c r="T122" s="182"/>
      <c r="U122" s="182"/>
      <c r="V122" s="179"/>
    </row>
    <row r="123" spans="3:22" hidden="1" x14ac:dyDescent="0.15">
      <c r="F123" s="8" t="s">
        <v>87</v>
      </c>
    </row>
    <row r="124" spans="3:22" hidden="1" x14ac:dyDescent="0.15">
      <c r="C124" s="8">
        <v>10000</v>
      </c>
      <c r="F124" s="8" t="s">
        <v>88</v>
      </c>
    </row>
    <row r="125" spans="3:22" hidden="1" x14ac:dyDescent="0.15">
      <c r="C125" s="8">
        <v>12000</v>
      </c>
      <c r="F125" s="8" t="s">
        <v>89</v>
      </c>
    </row>
    <row r="126" spans="3:22" hidden="1" x14ac:dyDescent="0.15">
      <c r="C126" s="8">
        <v>15000</v>
      </c>
      <c r="F126" s="8" t="s">
        <v>90</v>
      </c>
    </row>
    <row r="127" spans="3:22" hidden="1" x14ac:dyDescent="0.15">
      <c r="C127" s="8">
        <v>12000</v>
      </c>
      <c r="F127" s="8" t="s">
        <v>91</v>
      </c>
    </row>
    <row r="128" spans="3:22" hidden="1" x14ac:dyDescent="0.15"/>
    <row r="129" spans="1:6" hidden="1" x14ac:dyDescent="0.15">
      <c r="C129" s="1" t="s">
        <v>92</v>
      </c>
      <c r="F129" s="8" t="s">
        <v>93</v>
      </c>
    </row>
    <row r="130" spans="1:6" hidden="1" x14ac:dyDescent="0.15">
      <c r="C130" s="1" t="s">
        <v>94</v>
      </c>
      <c r="F130" s="8" t="s">
        <v>93</v>
      </c>
    </row>
    <row r="131" spans="1:6" hidden="1" x14ac:dyDescent="0.15">
      <c r="C131" s="8" t="s">
        <v>95</v>
      </c>
      <c r="F131" s="8" t="s">
        <v>96</v>
      </c>
    </row>
    <row r="132" spans="1:6" hidden="1" x14ac:dyDescent="0.15">
      <c r="C132" s="8" t="str">
        <f>"information bridge Ver.7 本州四国連絡高速道路版"</f>
        <v>information bridge Ver.7 本州四国連絡高速道路版</v>
      </c>
      <c r="F132" s="8" t="s">
        <v>97</v>
      </c>
    </row>
    <row r="133" spans="1:6" hidden="1" x14ac:dyDescent="0.15">
      <c r="C133" s="8">
        <v>1</v>
      </c>
      <c r="D133" s="8" t="s">
        <v>98</v>
      </c>
      <c r="F133" s="8" t="s">
        <v>99</v>
      </c>
    </row>
    <row r="134" spans="1:6" hidden="1" x14ac:dyDescent="0.15">
      <c r="C134" s="122">
        <f>IF('個別案件申込書（様式２）'!$D$33="都市計画局",2,IF('個別案件申込書（様式２）'!$D$33="上下水道局",1,0))</f>
        <v>0</v>
      </c>
      <c r="D134" s="8" t="s">
        <v>100</v>
      </c>
    </row>
    <row r="135" spans="1:6" hidden="1" x14ac:dyDescent="0.15">
      <c r="C135" s="8" t="str">
        <f>IF(C133=1,"V7本四高速工事",IF(C133=2,"V7本四高速工事",IF(C133=3,"V7本四高速工事")))</f>
        <v>V7本四高速工事</v>
      </c>
      <c r="F135" s="8" t="s">
        <v>101</v>
      </c>
    </row>
    <row r="136" spans="1:6" hidden="1" x14ac:dyDescent="0.15">
      <c r="A136" s="8" t="s">
        <v>102</v>
      </c>
    </row>
    <row r="137" spans="1:6" hidden="1" x14ac:dyDescent="0.15">
      <c r="A137" s="8"/>
      <c r="C137" s="8" t="str">
        <f>C134&amp;C133</f>
        <v>01</v>
      </c>
      <c r="D137" s="8" t="s">
        <v>103</v>
      </c>
    </row>
    <row r="138" spans="1:6" hidden="1" x14ac:dyDescent="0.15">
      <c r="A138" s="8" t="s">
        <v>102</v>
      </c>
    </row>
    <row r="139" spans="1:6" hidden="1" x14ac:dyDescent="0.15">
      <c r="A139" s="8" t="s">
        <v>104</v>
      </c>
      <c r="B139" s="13" t="s">
        <v>105</v>
      </c>
    </row>
    <row r="140" spans="1:6" hidden="1" x14ac:dyDescent="0.15">
      <c r="A140" s="8" t="s">
        <v>106</v>
      </c>
    </row>
    <row r="141" spans="1:6" hidden="1" x14ac:dyDescent="0.15">
      <c r="A141" s="8" t="s">
        <v>107</v>
      </c>
    </row>
    <row r="142" spans="1:6" hidden="1" x14ac:dyDescent="0.15">
      <c r="A142" s="8" t="s">
        <v>108</v>
      </c>
    </row>
    <row r="143" spans="1:6" hidden="1" x14ac:dyDescent="0.15">
      <c r="A143" s="8" t="s">
        <v>109</v>
      </c>
    </row>
    <row r="144" spans="1:6" hidden="1" x14ac:dyDescent="0.15">
      <c r="A144" s="8" t="s">
        <v>110</v>
      </c>
    </row>
    <row r="145" spans="1:10" hidden="1" x14ac:dyDescent="0.15">
      <c r="A145" s="8" t="s">
        <v>111</v>
      </c>
    </row>
    <row r="146" spans="1:10" hidden="1" x14ac:dyDescent="0.15">
      <c r="A146" s="8" t="s">
        <v>112</v>
      </c>
      <c r="J146" s="1"/>
    </row>
    <row r="147" spans="1:10" hidden="1" x14ac:dyDescent="0.15">
      <c r="A147" s="8" t="s">
        <v>113</v>
      </c>
    </row>
    <row r="148" spans="1:10" hidden="1" x14ac:dyDescent="0.15">
      <c r="A148" s="8" t="s">
        <v>114</v>
      </c>
      <c r="J148" s="1"/>
    </row>
    <row r="149" spans="1:10" hidden="1" x14ac:dyDescent="0.15">
      <c r="A149" s="8" t="s">
        <v>115</v>
      </c>
    </row>
    <row r="150" spans="1:10" hidden="1" x14ac:dyDescent="0.15">
      <c r="A150" s="8" t="s">
        <v>116</v>
      </c>
    </row>
    <row r="151" spans="1:10" hidden="1" x14ac:dyDescent="0.15">
      <c r="A151" s="8" t="s">
        <v>117</v>
      </c>
    </row>
    <row r="152" spans="1:10" hidden="1" x14ac:dyDescent="0.15"/>
    <row r="153" spans="1:10" hidden="1" x14ac:dyDescent="0.15">
      <c r="A153" s="246" t="s">
        <v>250</v>
      </c>
      <c r="B153" s="246"/>
      <c r="C153" s="246"/>
      <c r="D153" s="246"/>
      <c r="E153" s="246"/>
    </row>
    <row r="154" spans="1:10" hidden="1" x14ac:dyDescent="0.15">
      <c r="A154" s="246" t="s">
        <v>251</v>
      </c>
      <c r="B154" s="246"/>
      <c r="C154" s="246"/>
      <c r="D154" s="246"/>
      <c r="E154" s="246"/>
    </row>
    <row r="155" spans="1:10" hidden="1" x14ac:dyDescent="0.15">
      <c r="A155" s="246" t="s">
        <v>118</v>
      </c>
      <c r="B155" s="246"/>
      <c r="C155" s="246"/>
      <c r="D155" s="246"/>
      <c r="E155" s="246"/>
    </row>
    <row r="156" spans="1:10" hidden="1" x14ac:dyDescent="0.15">
      <c r="A156" s="241" t="s">
        <v>119</v>
      </c>
      <c r="B156" s="242"/>
      <c r="C156" s="242"/>
      <c r="D156" s="242"/>
      <c r="E156" s="243"/>
    </row>
    <row r="157" spans="1:10" hidden="1" x14ac:dyDescent="0.15">
      <c r="A157" s="241" t="s">
        <v>120</v>
      </c>
      <c r="B157" s="242"/>
      <c r="C157" s="242"/>
      <c r="D157" s="242"/>
      <c r="E157" s="243"/>
    </row>
    <row r="158" spans="1:10" hidden="1" x14ac:dyDescent="0.15">
      <c r="A158" s="241" t="s">
        <v>120</v>
      </c>
      <c r="B158" s="242"/>
      <c r="C158" s="242"/>
      <c r="D158" s="242"/>
      <c r="E158" s="243"/>
    </row>
    <row r="159" spans="1:10" hidden="1" x14ac:dyDescent="0.15"/>
    <row r="160" spans="1:10" hidden="1" x14ac:dyDescent="0.15">
      <c r="A160" s="8" t="s">
        <v>104</v>
      </c>
    </row>
    <row r="161" spans="1:1" hidden="1" x14ac:dyDescent="0.15">
      <c r="A161" s="8" t="s">
        <v>106</v>
      </c>
    </row>
    <row r="162" spans="1:1" hidden="1" x14ac:dyDescent="0.15">
      <c r="A162" s="8" t="s">
        <v>107</v>
      </c>
    </row>
    <row r="163" spans="1:1" hidden="1" x14ac:dyDescent="0.15">
      <c r="A163" s="8" t="s">
        <v>108</v>
      </c>
    </row>
    <row r="164" spans="1:1" hidden="1" x14ac:dyDescent="0.15">
      <c r="A164" s="8" t="s">
        <v>109</v>
      </c>
    </row>
    <row r="165" spans="1:1" hidden="1" x14ac:dyDescent="0.15">
      <c r="A165" s="8" t="s">
        <v>110</v>
      </c>
    </row>
    <row r="166" spans="1:1" hidden="1" x14ac:dyDescent="0.15">
      <c r="A166" s="8" t="s">
        <v>111</v>
      </c>
    </row>
    <row r="167" spans="1:1" hidden="1" x14ac:dyDescent="0.15">
      <c r="A167" s="8" t="s">
        <v>112</v>
      </c>
    </row>
    <row r="168" spans="1:1" hidden="1" x14ac:dyDescent="0.15">
      <c r="A168" s="8" t="s">
        <v>113</v>
      </c>
    </row>
    <row r="169" spans="1:1" hidden="1" x14ac:dyDescent="0.15">
      <c r="A169" s="8" t="s">
        <v>121</v>
      </c>
    </row>
    <row r="170" spans="1:1" hidden="1" x14ac:dyDescent="0.15">
      <c r="A170" s="8" t="s">
        <v>122</v>
      </c>
    </row>
    <row r="171" spans="1:1" hidden="1" x14ac:dyDescent="0.15">
      <c r="A171" s="8" t="s">
        <v>114</v>
      </c>
    </row>
    <row r="172" spans="1:1" hidden="1" x14ac:dyDescent="0.15">
      <c r="A172" s="8" t="s">
        <v>115</v>
      </c>
    </row>
    <row r="173" spans="1:1" hidden="1" x14ac:dyDescent="0.15">
      <c r="A173" s="8" t="s">
        <v>116</v>
      </c>
    </row>
    <row r="174" spans="1:1" hidden="1" x14ac:dyDescent="0.15">
      <c r="A174" s="8" t="s">
        <v>123</v>
      </c>
    </row>
    <row r="175" spans="1:1" hidden="1" x14ac:dyDescent="0.15">
      <c r="A175" s="8" t="s">
        <v>124</v>
      </c>
    </row>
    <row r="176" spans="1:1" hidden="1" x14ac:dyDescent="0.15">
      <c r="A176" s="8" t="s">
        <v>117</v>
      </c>
    </row>
    <row r="177" spans="1:1" hidden="1" x14ac:dyDescent="0.15">
      <c r="A177" s="8" t="s">
        <v>125</v>
      </c>
    </row>
    <row r="178" spans="1:1" hidden="1" x14ac:dyDescent="0.15">
      <c r="A178" s="8" t="s">
        <v>126</v>
      </c>
    </row>
    <row r="179" spans="1:1" hidden="1" x14ac:dyDescent="0.15">
      <c r="A179" s="8" t="s">
        <v>127</v>
      </c>
    </row>
    <row r="180" spans="1:1" hidden="1" x14ac:dyDescent="0.15">
      <c r="A180" s="8" t="s">
        <v>128</v>
      </c>
    </row>
    <row r="181" spans="1:1" hidden="1" x14ac:dyDescent="0.15">
      <c r="A181" s="8" t="s">
        <v>129</v>
      </c>
    </row>
    <row r="182" spans="1:1" hidden="1" x14ac:dyDescent="0.15">
      <c r="A182" s="8" t="s">
        <v>130</v>
      </c>
    </row>
    <row r="183" spans="1:1" hidden="1" x14ac:dyDescent="0.15"/>
    <row r="184" spans="1:1" hidden="1" x14ac:dyDescent="0.15"/>
    <row r="185" spans="1:1" hidden="1" x14ac:dyDescent="0.15"/>
    <row r="186" spans="1:1" hidden="1" x14ac:dyDescent="0.15"/>
    <row r="187" spans="1:1" hidden="1" x14ac:dyDescent="0.15"/>
    <row r="188" spans="1:1" hidden="1" x14ac:dyDescent="0.15"/>
    <row r="189" spans="1:1" hidden="1" x14ac:dyDescent="0.15"/>
    <row r="190" spans="1:1" hidden="1" x14ac:dyDescent="0.15"/>
    <row r="191" spans="1:1" hidden="1" x14ac:dyDescent="0.15"/>
    <row r="192" spans="1:1" hidden="1" x14ac:dyDescent="0.15"/>
    <row r="193" spans="1:17" hidden="1" x14ac:dyDescent="0.15"/>
    <row r="194" spans="1:17" hidden="1" x14ac:dyDescent="0.15"/>
    <row r="195" spans="1:17" hidden="1" x14ac:dyDescent="0.15"/>
    <row r="196" spans="1:17" hidden="1" x14ac:dyDescent="0.15"/>
    <row r="197" spans="1:17" hidden="1" x14ac:dyDescent="0.15"/>
    <row r="198" spans="1:17" hidden="1" x14ac:dyDescent="0.15"/>
    <row r="199" spans="1:17" hidden="1" x14ac:dyDescent="0.15"/>
    <row r="200" spans="1:17" hidden="1" x14ac:dyDescent="0.15"/>
    <row r="201" spans="1:17" hidden="1" x14ac:dyDescent="0.15">
      <c r="A201" s="210"/>
      <c r="B201" s="210"/>
      <c r="C201" s="211" t="s">
        <v>220</v>
      </c>
      <c r="D201" s="211">
        <f>'個別案件申込書（様式２）'!$D$30-'個別案件申込書（様式２）'!$A$6+1</f>
        <v>1</v>
      </c>
      <c r="E201" s="211">
        <f>'個別案件申込書（様式２）'!$D$32</f>
        <v>0</v>
      </c>
      <c r="F201" s="211">
        <v>5000000</v>
      </c>
      <c r="G201" s="211">
        <v>10000000</v>
      </c>
      <c r="H201" s="211">
        <v>15000000</v>
      </c>
      <c r="I201" s="211">
        <v>20000000</v>
      </c>
      <c r="J201" s="211">
        <v>30000000</v>
      </c>
      <c r="K201" s="211">
        <v>40000000</v>
      </c>
      <c r="L201" s="211">
        <v>50000000</v>
      </c>
      <c r="M201" s="211">
        <v>60000000</v>
      </c>
      <c r="N201" s="211">
        <v>70000000</v>
      </c>
      <c r="O201" s="211">
        <v>80000000</v>
      </c>
      <c r="P201" s="211">
        <v>90000000</v>
      </c>
      <c r="Q201" s="211" t="s">
        <v>221</v>
      </c>
    </row>
    <row r="202" spans="1:17" hidden="1" x14ac:dyDescent="0.15">
      <c r="A202" s="210"/>
      <c r="B202" s="210"/>
      <c r="C202" s="211" t="s">
        <v>222</v>
      </c>
      <c r="D202" s="211">
        <f>$D$201/31</f>
        <v>3.2258064516129031E-2</v>
      </c>
      <c r="E202" s="211"/>
      <c r="F202" s="211">
        <v>4450</v>
      </c>
      <c r="G202" s="211">
        <v>6450</v>
      </c>
      <c r="H202" s="211">
        <v>7800</v>
      </c>
      <c r="I202" s="211">
        <v>8750</v>
      </c>
      <c r="J202" s="211">
        <v>9900</v>
      </c>
      <c r="K202" s="211">
        <v>11000</v>
      </c>
      <c r="L202" s="211">
        <v>12000</v>
      </c>
      <c r="M202" s="211">
        <v>12750</v>
      </c>
      <c r="N202" s="211">
        <v>13600</v>
      </c>
      <c r="O202" s="211">
        <v>14150</v>
      </c>
      <c r="P202" s="211">
        <v>14750</v>
      </c>
      <c r="Q202" s="211">
        <v>15200</v>
      </c>
    </row>
    <row r="203" spans="1:17" hidden="1" x14ac:dyDescent="0.15">
      <c r="A203" s="210"/>
      <c r="B203" s="210"/>
      <c r="C203" s="211" t="s">
        <v>223</v>
      </c>
      <c r="D203" s="211">
        <f>ROUNDUP($D$202,0)</f>
        <v>1</v>
      </c>
      <c r="E203" s="211"/>
      <c r="F203" s="211"/>
      <c r="G203" s="211"/>
      <c r="H203" s="211"/>
      <c r="I203" s="211"/>
      <c r="J203" s="211"/>
      <c r="K203" s="211"/>
      <c r="L203" s="211"/>
      <c r="M203" s="211"/>
      <c r="N203" s="211"/>
      <c r="O203" s="211"/>
      <c r="P203" s="211"/>
      <c r="Q203" s="211"/>
    </row>
    <row r="204" spans="1:17" hidden="1" x14ac:dyDescent="0.15">
      <c r="A204" s="210"/>
      <c r="B204" s="210"/>
      <c r="C204" s="211" t="s">
        <v>224</v>
      </c>
      <c r="D204" s="211">
        <f>$C$125*$D$203</f>
        <v>12000</v>
      </c>
      <c r="E204" s="211">
        <f>IF($E$201&gt;=$P$201,$Q$202,IF($E$201&gt;=$O$201,$P$202,IF($E$201&gt;=$N$201,$O$202,IF($E$201&gt;=$M$201,$N$202,IF($E$201&gt;=$L$201,$M$202,IF($E$201&gt;=$K$201,$L$202,IF($E$201&gt;=$J$201,$M$202,IF($E$201&gt;=$I$201,$J$202,IF($E$201&gt;=$I$201,$J$202,IF($E$201&gt;=$H$201,$I$202,IF($E$201&gt;=$G$201,$H$202,IF($E$201&gt;=$F$201,$G$202,$F$202))))))))))))</f>
        <v>4450</v>
      </c>
      <c r="F204" s="211">
        <f>IF('個別案件申込書（様式２）'!$D$103=TRUE,$C$126*$D$203,0)</f>
        <v>0</v>
      </c>
      <c r="G204" s="211"/>
      <c r="H204" s="211"/>
      <c r="I204" s="211"/>
      <c r="J204" s="211"/>
      <c r="K204" s="211"/>
      <c r="L204" s="211"/>
      <c r="M204" s="211"/>
      <c r="N204" s="211"/>
      <c r="O204" s="211"/>
      <c r="P204" s="211"/>
      <c r="Q204" s="211"/>
    </row>
    <row r="205" spans="1:17" hidden="1" x14ac:dyDescent="0.15">
      <c r="A205" s="210"/>
      <c r="B205" s="210"/>
      <c r="C205" s="211" t="s">
        <v>225</v>
      </c>
      <c r="D205" s="211">
        <f>$C$124+$D$204+$F$204</f>
        <v>22000</v>
      </c>
      <c r="E205" s="211"/>
      <c r="F205" s="211"/>
      <c r="G205" s="211"/>
      <c r="H205" s="211"/>
      <c r="I205" s="211"/>
      <c r="J205" s="211"/>
      <c r="K205" s="211"/>
      <c r="L205" s="211"/>
      <c r="M205" s="211"/>
      <c r="N205" s="211"/>
      <c r="O205" s="211"/>
      <c r="P205" s="211"/>
      <c r="Q205" s="211"/>
    </row>
    <row r="206" spans="1:17" hidden="1" x14ac:dyDescent="0.15">
      <c r="A206" s="210"/>
      <c r="B206" s="210"/>
      <c r="C206" s="211" t="s">
        <v>226</v>
      </c>
      <c r="D206" s="211">
        <f>$D$205*$C$56+$D$205</f>
        <v>24200</v>
      </c>
      <c r="E206" s="211"/>
      <c r="F206" s="211"/>
      <c r="G206" s="211"/>
      <c r="H206" s="211"/>
      <c r="I206" s="211"/>
      <c r="J206" s="211"/>
      <c r="K206" s="211"/>
      <c r="L206" s="211"/>
      <c r="M206" s="211"/>
      <c r="N206" s="211"/>
      <c r="O206" s="211"/>
      <c r="P206" s="211"/>
      <c r="Q206" s="211"/>
    </row>
    <row r="207" spans="1:17" hidden="1" x14ac:dyDescent="0.15">
      <c r="A207" s="210"/>
      <c r="B207" s="210"/>
      <c r="C207" s="211" t="s">
        <v>227</v>
      </c>
      <c r="D207" s="211" t="b">
        <f>IF('個別案件申込書（様式２）'!$A$6="",FALSE,IF('個別案件申込書（様式２）'!$D$30="",FALSE,TRUE))</f>
        <v>0</v>
      </c>
      <c r="E207" s="211"/>
      <c r="F207" s="211"/>
      <c r="G207" s="211"/>
      <c r="H207" s="211"/>
      <c r="I207" s="211"/>
      <c r="J207" s="211"/>
      <c r="K207" s="211"/>
      <c r="L207" s="211"/>
      <c r="M207" s="211"/>
      <c r="N207" s="211"/>
      <c r="O207" s="211"/>
      <c r="P207" s="211"/>
      <c r="Q207" s="211"/>
    </row>
    <row r="208" spans="1:17" hidden="1" x14ac:dyDescent="0.15">
      <c r="A208" s="210" t="s">
        <v>228</v>
      </c>
      <c r="B208" s="210"/>
      <c r="C208" s="211" t="str">
        <f>IF($D$207=TRUE,"利用料金算出日数　　　　　："&amp;$D$201&amp;"日","")</f>
        <v/>
      </c>
      <c r="D208" s="211"/>
      <c r="E208" s="211"/>
      <c r="F208" s="211"/>
      <c r="G208" s="211"/>
      <c r="H208" s="211"/>
      <c r="I208" s="211"/>
      <c r="J208" s="211"/>
      <c r="K208" s="211"/>
      <c r="L208" s="211"/>
      <c r="M208" s="211"/>
      <c r="N208" s="211"/>
      <c r="O208" s="211"/>
      <c r="P208" s="211"/>
      <c r="Q208" s="211"/>
    </row>
    <row r="209" spans="1:17" hidden="1" x14ac:dyDescent="0.15">
      <c r="A209" s="210" t="s">
        <v>228</v>
      </c>
      <c r="B209" s="210"/>
      <c r="C209" s="211" t="str">
        <f>IF($D$207=TRUE,IF($D$207=TRUE,"利用料金算出日数÷３１　　："&amp;ROUND($D$202,4),""),"")</f>
        <v/>
      </c>
      <c r="D209" s="211"/>
      <c r="E209" s="211">
        <f>ROUND($D$202,4)</f>
        <v>3.2300000000000002E-2</v>
      </c>
      <c r="F209" s="211"/>
      <c r="G209" s="211"/>
      <c r="H209" s="211"/>
      <c r="I209" s="211"/>
      <c r="J209" s="211"/>
      <c r="K209" s="211"/>
      <c r="L209" s="211"/>
      <c r="M209" s="211"/>
      <c r="N209" s="211"/>
      <c r="O209" s="211"/>
      <c r="P209" s="211"/>
      <c r="Q209" s="211"/>
    </row>
    <row r="210" spans="1:17" hidden="1" x14ac:dyDescent="0.15">
      <c r="A210" s="210" t="s">
        <v>228</v>
      </c>
      <c r="B210" s="210"/>
      <c r="C210" s="211" t="str">
        <f>IF($D$207=TRUE,"利用料金算出月数　　　　　："&amp;$D$203&amp;"ヵ月【"&amp;$D$201&amp;"日"&amp;"÷31＝"&amp;$E$209&amp;"を小数点以下切り上げ】","")</f>
        <v/>
      </c>
      <c r="D210" s="211"/>
      <c r="E210" s="211"/>
      <c r="F210" s="211"/>
      <c r="G210" s="211"/>
      <c r="H210" s="211"/>
      <c r="I210" s="211"/>
      <c r="J210" s="211"/>
      <c r="K210" s="211"/>
      <c r="L210" s="211"/>
      <c r="M210" s="211"/>
      <c r="N210" s="211"/>
      <c r="O210" s="211"/>
      <c r="P210" s="211"/>
      <c r="Q210" s="211"/>
    </row>
    <row r="211" spans="1:17" hidden="1" x14ac:dyDescent="0.15">
      <c r="A211" s="210" t="s">
        <v>228</v>
      </c>
      <c r="B211" s="210"/>
      <c r="C211" s="211" t="str">
        <f>IF($D$207=TRUE,"案件登録手数料　　　　　　："&amp;TEXT($C$124,"###,##0")&amp;"円","")</f>
        <v/>
      </c>
      <c r="D211" s="211"/>
      <c r="E211" s="211"/>
      <c r="F211" s="211"/>
      <c r="G211" s="211"/>
      <c r="H211" s="211"/>
      <c r="I211" s="211"/>
      <c r="J211" s="211"/>
      <c r="K211" s="211"/>
      <c r="L211" s="211"/>
      <c r="M211" s="211"/>
      <c r="N211" s="211"/>
      <c r="O211" s="211"/>
      <c r="P211" s="211"/>
      <c r="Q211" s="211"/>
    </row>
    <row r="212" spans="1:17" hidden="1" x14ac:dyDescent="0.15">
      <c r="A212" s="210" t="s">
        <v>228</v>
      </c>
      <c r="B212" s="210"/>
      <c r="C212" s="211" t="str">
        <f>IF($D$207=TRUE,"システム利用料　　　　　　："&amp;TEXT($D$204,"###,##0")&amp;"円【"&amp;TEXT($C$125,"###,##0")&amp;"円（利用料金単価）×"&amp;$D$203&amp;"ヵ月（料金算出用月数）】","")</f>
        <v/>
      </c>
      <c r="D212" s="211"/>
      <c r="E212" s="211"/>
      <c r="F212" s="211"/>
      <c r="G212" s="211"/>
      <c r="H212" s="211"/>
      <c r="I212" s="211"/>
      <c r="J212" s="211"/>
      <c r="K212" s="211"/>
      <c r="L212" s="211"/>
      <c r="M212" s="211"/>
      <c r="N212" s="211"/>
      <c r="O212" s="211"/>
      <c r="P212" s="211"/>
      <c r="Q212" s="211"/>
    </row>
    <row r="213" spans="1:17" hidden="1" x14ac:dyDescent="0.15">
      <c r="A213" s="210" t="s">
        <v>228</v>
      </c>
      <c r="B213" s="210"/>
      <c r="C213" s="211" t="str">
        <f>IF($D$207=TRUE,"消費税　　　　　　　　　　："&amp;TEXT($D$206-$D$205,"###,###"&amp;"円"),"")</f>
        <v/>
      </c>
      <c r="D213" s="211"/>
      <c r="E213" s="211"/>
      <c r="F213" s="211"/>
      <c r="G213" s="211"/>
      <c r="H213" s="211"/>
      <c r="I213" s="211"/>
      <c r="J213" s="211"/>
      <c r="K213" s="211"/>
      <c r="L213" s="211"/>
      <c r="M213" s="211"/>
      <c r="N213" s="211"/>
      <c r="O213" s="211"/>
      <c r="P213" s="211"/>
      <c r="Q213" s="211"/>
    </row>
    <row r="214" spans="1:17" hidden="1" x14ac:dyDescent="0.15">
      <c r="A214" s="210" t="s">
        <v>228</v>
      </c>
      <c r="B214" s="210"/>
      <c r="C214" s="211" t="str">
        <f>IF($D$207=TRUE,"概算ご請求金額（税込）："&amp;TEXT($D$206,"###,##0")&amp;"円","")</f>
        <v/>
      </c>
      <c r="D214" s="211"/>
      <c r="E214" s="211"/>
      <c r="F214" s="211"/>
      <c r="G214" s="211"/>
      <c r="H214" s="211"/>
      <c r="I214" s="211"/>
      <c r="J214" s="211"/>
      <c r="K214" s="211"/>
      <c r="L214" s="211"/>
      <c r="M214" s="211"/>
      <c r="N214" s="211"/>
      <c r="O214" s="211"/>
      <c r="P214" s="211"/>
      <c r="Q214" s="211"/>
    </row>
    <row r="215" spans="1:17" hidden="1" x14ac:dyDescent="0.15">
      <c r="A215" s="210" t="s">
        <v>228</v>
      </c>
      <c r="B215" s="210"/>
      <c r="C215" s="211" t="str">
        <f>IF($D$207=TRUE,IF('個別案件申込書（様式２）'!$D$103=TRUE,"CADﾋﾞｭｰｱ利用料金（税抜き）："&amp;TEXT($F$204,"###,##0")&amp;"円【"&amp;TEXT($C$126,"###,##0")&amp;"円（利用料金単価）×"&amp;$D$203&amp;"ヵ月（料金算出用月数）】",""),"")</f>
        <v/>
      </c>
      <c r="D215" s="211"/>
      <c r="E215" s="211"/>
      <c r="F215" s="211"/>
      <c r="G215" s="211"/>
      <c r="H215" s="211"/>
      <c r="I215" s="211"/>
      <c r="J215" s="211"/>
      <c r="K215" s="211"/>
      <c r="L215" s="211"/>
      <c r="M215" s="211"/>
      <c r="N215" s="211"/>
      <c r="O215" s="211"/>
      <c r="P215" s="211"/>
      <c r="Q215" s="211"/>
    </row>
    <row r="216" spans="1:17" hidden="1" x14ac:dyDescent="0.15"/>
    <row r="217" spans="1:17" hidden="1" x14ac:dyDescent="0.15"/>
    <row r="218" spans="1:17" hidden="1" x14ac:dyDescent="0.15"/>
    <row r="219" spans="1:17" hidden="1" x14ac:dyDescent="0.15"/>
    <row r="220" spans="1:17" hidden="1" x14ac:dyDescent="0.15"/>
    <row r="221" spans="1:17" hidden="1" x14ac:dyDescent="0.15"/>
  </sheetData>
  <mergeCells count="33">
    <mergeCell ref="O91:V91"/>
    <mergeCell ref="C59:F59"/>
    <mergeCell ref="C21:G21"/>
    <mergeCell ref="H12:K12"/>
    <mergeCell ref="C17:F17"/>
    <mergeCell ref="C12:G12"/>
    <mergeCell ref="C14:G14"/>
    <mergeCell ref="C16:G16"/>
    <mergeCell ref="B33:G33"/>
    <mergeCell ref="B25:F25"/>
    <mergeCell ref="C29:F29"/>
    <mergeCell ref="C30:F30"/>
    <mergeCell ref="C24:G24"/>
    <mergeCell ref="C26:G26"/>
    <mergeCell ref="C28:G28"/>
    <mergeCell ref="C31:G31"/>
    <mergeCell ref="B4:G4"/>
    <mergeCell ref="C32:F32"/>
    <mergeCell ref="C18:G18"/>
    <mergeCell ref="C20:G20"/>
    <mergeCell ref="C7:F7"/>
    <mergeCell ref="C5:G5"/>
    <mergeCell ref="C11:G11"/>
    <mergeCell ref="A156:E156"/>
    <mergeCell ref="A157:E157"/>
    <mergeCell ref="A158:E158"/>
    <mergeCell ref="C9:G9"/>
    <mergeCell ref="C19:G19"/>
    <mergeCell ref="A153:E153"/>
    <mergeCell ref="A154:E154"/>
    <mergeCell ref="A155:E155"/>
    <mergeCell ref="C91:F91"/>
    <mergeCell ref="G91:N91"/>
  </mergeCells>
  <phoneticPr fontId="2"/>
  <hyperlinks>
    <hyperlink ref="C7" r:id="rId1" xr:uid="{0061B466-DB42-4CAD-81AA-9247109E8532}"/>
    <hyperlink ref="C7:F7" r:id="rId2" display="http://www.i-sus.com/privacy/index.html" xr:uid="{30CA9A88-07DC-4F45-A477-A2D70B33C12B}"/>
    <hyperlink ref="C5:F5" r:id="rId3" display="https://www.i-sus.com/" xr:uid="{7FC8A7DB-8891-4076-8BF4-C3CBF8318DE0}"/>
    <hyperlink ref="C29" r:id="rId4" xr:uid="{E8F5930F-0451-4628-B9B2-84A200E3417A}"/>
    <hyperlink ref="C32" r:id="rId5" xr:uid="{98784688-FCF1-4C8C-A793-53705501010D}"/>
    <hyperlink ref="C21:G21" location="'サービス申込書（様式１）'!B39" display="情報共有システム管理事務局_株式会社アイサス内までご連絡下さい。" xr:uid="{E5969D7F-6331-4555-B664-FF253B793567}"/>
    <hyperlink ref="B25:F25" r:id="rId6" display="情報共有システムinformation-bridgeの各種サービスは、株式会社アイサスが運営、管理を行っています。" xr:uid="{A0FF1023-5E5B-49B8-BF92-553002846619}"/>
    <hyperlink ref="C129" r:id="rId7" xr:uid="{0B06FC73-A477-4DE7-A42E-28095CEFE184}"/>
    <hyperlink ref="C130" r:id="rId8" xr:uid="{9350DD8C-E067-430E-9EF8-BD7C851A9BA0}"/>
  </hyperlinks>
  <pageMargins left="0.70866141732283472" right="0.39370078740157483" top="0.78740157480314965" bottom="0.59055118110236227" header="0.31496062992125984" footer="0.31496062992125984"/>
  <pageSetup paperSize="9" scale="73" orientation="portrait" r:id="rId9"/>
  <drawing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theme="3" tint="0.59999389629810485"/>
    <pageSetUpPr fitToPage="1"/>
  </sheetPr>
  <dimension ref="A1:O41"/>
  <sheetViews>
    <sheetView showGridLines="0" zoomScaleNormal="100" zoomScaleSheetLayoutView="85" workbookViewId="0">
      <selection activeCell="D11" sqref="D11"/>
    </sheetView>
  </sheetViews>
  <sheetFormatPr defaultColWidth="9" defaultRowHeight="13.5" x14ac:dyDescent="0.15"/>
  <cols>
    <col min="1" max="1" width="3.75" style="13" customWidth="1"/>
    <col min="2" max="2" width="20.625" style="8" customWidth="1"/>
    <col min="3" max="3" width="10.625" style="8" customWidth="1"/>
    <col min="4" max="4" width="55.625" style="8" customWidth="1"/>
    <col min="5" max="6" width="9" style="8"/>
    <col min="7" max="7" width="4.75" style="8" customWidth="1"/>
    <col min="8" max="17" width="9" style="8"/>
    <col min="18" max="18" width="14.125" style="8" customWidth="1"/>
    <col min="19" max="16384" width="9" style="8"/>
  </cols>
  <sheetData>
    <row r="1" spans="2:15" ht="18" customHeight="1" x14ac:dyDescent="0.15">
      <c r="D1" s="31" t="str">
        <f>申込にあたっての注意事項!C132</f>
        <v>information bridge Ver.7 本州四国連絡高速道路版</v>
      </c>
    </row>
    <row r="2" spans="2:15" ht="24.75" customHeight="1" x14ac:dyDescent="0.15">
      <c r="B2" s="302" t="s">
        <v>131</v>
      </c>
      <c r="C2" s="302"/>
      <c r="D2" s="302"/>
    </row>
    <row r="3" spans="2:15" ht="24.75" customHeight="1" x14ac:dyDescent="0.15">
      <c r="B3" s="32"/>
      <c r="C3" s="32"/>
      <c r="D3" s="33" t="str">
        <f>IF('個別案件申込書（様式２）'!D107="","[サービス申込書（様式１）]","[サービス申込書（様式１）]"&amp;'個別案件申込書（様式２）'!D107&amp;"専用申込書")</f>
        <v>[サービス申込書（様式１）]</v>
      </c>
    </row>
    <row r="4" spans="2:15" ht="27" customHeight="1" x14ac:dyDescent="0.15">
      <c r="B4" s="304" t="s">
        <v>132</v>
      </c>
      <c r="C4" s="304"/>
      <c r="D4" s="34"/>
      <c r="E4" s="34"/>
      <c r="F4" s="34"/>
      <c r="G4" s="34"/>
      <c r="H4" s="34"/>
      <c r="I4" s="34"/>
    </row>
    <row r="5" spans="2:15" ht="23.25" customHeight="1" x14ac:dyDescent="0.15">
      <c r="B5" s="303" t="s">
        <v>133</v>
      </c>
      <c r="C5" s="303"/>
      <c r="D5" s="303"/>
      <c r="E5" s="34"/>
      <c r="F5" s="34"/>
      <c r="G5" s="34"/>
      <c r="H5" s="34"/>
      <c r="I5" s="34"/>
    </row>
    <row r="6" spans="2:15" ht="23.25" customHeight="1" x14ac:dyDescent="0.15">
      <c r="B6" s="35"/>
      <c r="C6" s="35"/>
      <c r="D6" s="35"/>
      <c r="E6" s="34"/>
      <c r="F6" s="34"/>
      <c r="G6" s="34"/>
      <c r="H6" s="34"/>
      <c r="I6" s="34"/>
    </row>
    <row r="7" spans="2:15" ht="23.25" customHeight="1" x14ac:dyDescent="0.15">
      <c r="B7" s="199" t="s">
        <v>134</v>
      </c>
      <c r="C7" s="200"/>
      <c r="D7" s="36" t="str">
        <f>申込にあたっての注意事項!C132</f>
        <v>information bridge Ver.7 本州四国連絡高速道路版</v>
      </c>
      <c r="E7" s="34"/>
      <c r="F7" s="34"/>
      <c r="G7" s="34"/>
      <c r="H7" s="34"/>
      <c r="I7" s="34"/>
    </row>
    <row r="8" spans="2:15" ht="23.25" customHeight="1" x14ac:dyDescent="0.15">
      <c r="B8" s="37"/>
      <c r="C8" s="38"/>
      <c r="D8" s="38"/>
      <c r="E8" s="34"/>
      <c r="F8" s="34"/>
      <c r="G8" s="34"/>
      <c r="H8" s="34"/>
      <c r="I8" s="34"/>
    </row>
    <row r="9" spans="2:15" ht="23.25" customHeight="1" x14ac:dyDescent="0.15">
      <c r="B9" s="39" t="s">
        <v>135</v>
      </c>
      <c r="C9" s="40"/>
      <c r="D9" s="40"/>
      <c r="E9" s="34"/>
      <c r="F9" s="34"/>
      <c r="G9" s="34"/>
      <c r="H9" s="34"/>
      <c r="I9" s="34"/>
    </row>
    <row r="10" spans="2:15" ht="34.9" customHeight="1" x14ac:dyDescent="0.15">
      <c r="B10" s="305" t="s">
        <v>136</v>
      </c>
      <c r="C10" s="306"/>
      <c r="D10" s="307"/>
      <c r="E10" s="34"/>
      <c r="F10" s="34"/>
      <c r="G10" s="34"/>
      <c r="H10" s="34"/>
      <c r="I10" s="34"/>
    </row>
    <row r="11" spans="2:15" ht="21.95" customHeight="1" x14ac:dyDescent="0.15">
      <c r="B11" s="132" t="s">
        <v>137</v>
      </c>
      <c r="C11" s="138"/>
      <c r="D11" s="134"/>
      <c r="E11" s="34"/>
      <c r="F11" s="34"/>
      <c r="G11" s="34"/>
      <c r="H11" s="34"/>
      <c r="I11" s="34"/>
    </row>
    <row r="12" spans="2:15" ht="15.95" customHeight="1" x14ac:dyDescent="0.15">
      <c r="B12" s="135" t="s">
        <v>138</v>
      </c>
      <c r="C12" s="139"/>
      <c r="D12" s="137" t="str">
        <f>PHONETIC(D11)</f>
        <v/>
      </c>
      <c r="E12" s="34"/>
      <c r="F12" s="34"/>
      <c r="G12" s="34"/>
      <c r="H12" s="34"/>
      <c r="I12" s="34"/>
    </row>
    <row r="13" spans="2:15" ht="21.95" customHeight="1" x14ac:dyDescent="0.15">
      <c r="B13" s="132" t="s">
        <v>139</v>
      </c>
      <c r="C13" s="133"/>
      <c r="D13" s="140"/>
      <c r="E13" s="34"/>
      <c r="F13" s="34"/>
      <c r="G13" s="34"/>
      <c r="H13" s="34"/>
      <c r="I13" s="34"/>
    </row>
    <row r="14" spans="2:15" ht="15.95" customHeight="1" x14ac:dyDescent="0.15">
      <c r="B14" s="135" t="s">
        <v>140</v>
      </c>
      <c r="C14" s="136"/>
      <c r="D14" s="137" t="str">
        <f>PHONETIC(D13)</f>
        <v/>
      </c>
      <c r="E14" s="34"/>
      <c r="F14" s="34"/>
      <c r="G14" s="34"/>
      <c r="H14" s="34"/>
      <c r="I14" s="34"/>
    </row>
    <row r="15" spans="2:15" ht="21.95" customHeight="1" x14ac:dyDescent="0.15">
      <c r="B15" s="41" t="s">
        <v>141</v>
      </c>
      <c r="C15" s="42"/>
      <c r="D15" s="148"/>
      <c r="E15" s="34"/>
      <c r="F15" s="34"/>
      <c r="G15" s="34"/>
      <c r="H15" s="34"/>
      <c r="I15" s="34"/>
    </row>
    <row r="16" spans="2:15" ht="44.1" customHeight="1" x14ac:dyDescent="0.15">
      <c r="B16" s="285" t="s">
        <v>142</v>
      </c>
      <c r="C16" s="286"/>
      <c r="D16" s="44"/>
      <c r="E16" s="34"/>
      <c r="F16" s="34"/>
      <c r="G16" s="194"/>
      <c r="H16" s="195"/>
      <c r="I16" s="195"/>
      <c r="J16" s="195"/>
      <c r="K16" s="186"/>
      <c r="L16" s="186"/>
      <c r="M16" s="186"/>
      <c r="N16" s="186"/>
      <c r="O16" s="186"/>
    </row>
    <row r="17" spans="1:11" ht="21.95" customHeight="1" x14ac:dyDescent="0.15">
      <c r="B17" s="201" t="s">
        <v>143</v>
      </c>
      <c r="C17" s="202"/>
      <c r="D17" s="43"/>
      <c r="E17" s="34"/>
      <c r="F17" s="34"/>
      <c r="G17" s="196"/>
      <c r="H17" s="197"/>
      <c r="I17" s="34"/>
    </row>
    <row r="18" spans="1:11" ht="21.95" customHeight="1" x14ac:dyDescent="0.15">
      <c r="B18" s="45" t="s">
        <v>144</v>
      </c>
      <c r="C18" s="46" t="s">
        <v>145</v>
      </c>
      <c r="D18" s="43"/>
      <c r="E18" s="34"/>
      <c r="F18" s="34"/>
      <c r="G18" s="196"/>
      <c r="H18" s="197"/>
      <c r="I18" s="34"/>
    </row>
    <row r="19" spans="1:11" ht="21.95" customHeight="1" x14ac:dyDescent="0.15">
      <c r="B19" s="41"/>
      <c r="C19" s="46" t="s">
        <v>146</v>
      </c>
      <c r="D19" s="43"/>
      <c r="E19" s="34"/>
      <c r="F19" s="34"/>
    </row>
    <row r="20" spans="1:11" ht="21.95" customHeight="1" x14ac:dyDescent="0.15">
      <c r="B20" s="224" t="s">
        <v>237</v>
      </c>
      <c r="C20" s="133"/>
      <c r="D20" s="225"/>
      <c r="E20" s="34"/>
      <c r="F20" s="300" t="s">
        <v>247</v>
      </c>
      <c r="G20" s="301"/>
      <c r="H20" s="301"/>
      <c r="I20" s="301"/>
      <c r="J20" s="301"/>
      <c r="K20" s="301"/>
    </row>
    <row r="21" spans="1:11" ht="15.95" customHeight="1" x14ac:dyDescent="0.15">
      <c r="B21" s="135" t="s">
        <v>148</v>
      </c>
      <c r="C21" s="136"/>
      <c r="D21" s="137" t="str">
        <f>PHONETIC(D20)</f>
        <v/>
      </c>
      <c r="E21" s="34"/>
      <c r="F21" s="301"/>
      <c r="G21" s="301"/>
      <c r="H21" s="301"/>
      <c r="I21" s="301"/>
      <c r="J21" s="301"/>
      <c r="K21" s="301"/>
    </row>
    <row r="22" spans="1:11" ht="21.95" customHeight="1" x14ac:dyDescent="0.15">
      <c r="B22" s="47" t="s">
        <v>149</v>
      </c>
      <c r="C22" s="47"/>
      <c r="D22" s="131"/>
      <c r="E22" s="34"/>
      <c r="F22" s="34"/>
      <c r="G22" s="34"/>
      <c r="H22" s="34"/>
      <c r="I22" s="34"/>
    </row>
    <row r="23" spans="1:11" ht="21.95" customHeight="1" x14ac:dyDescent="0.15">
      <c r="B23" s="132" t="s">
        <v>150</v>
      </c>
      <c r="C23" s="133"/>
      <c r="D23" s="140"/>
      <c r="E23" s="34"/>
      <c r="F23" s="34"/>
      <c r="G23" s="34"/>
      <c r="H23" s="34"/>
      <c r="I23" s="34"/>
    </row>
    <row r="24" spans="1:11" ht="15.95" customHeight="1" x14ac:dyDescent="0.15">
      <c r="B24" s="135" t="s">
        <v>138</v>
      </c>
      <c r="C24" s="136"/>
      <c r="D24" s="137" t="str">
        <f>PHONETIC(D23)</f>
        <v/>
      </c>
      <c r="E24" s="34"/>
      <c r="F24" s="34"/>
      <c r="G24" s="34"/>
      <c r="H24" s="34"/>
      <c r="I24" s="34"/>
    </row>
    <row r="25" spans="1:11" ht="21.95" customHeight="1" x14ac:dyDescent="0.15">
      <c r="B25" s="201" t="s">
        <v>151</v>
      </c>
      <c r="C25" s="202"/>
      <c r="D25" s="48"/>
      <c r="E25" s="34"/>
      <c r="F25" s="34"/>
      <c r="G25" s="34"/>
      <c r="H25" s="34"/>
      <c r="I25" s="34"/>
    </row>
    <row r="26" spans="1:11" ht="21.95" customHeight="1" x14ac:dyDescent="0.15">
      <c r="B26" s="201" t="s">
        <v>152</v>
      </c>
      <c r="C26" s="202"/>
      <c r="D26" s="49"/>
      <c r="E26" s="34"/>
      <c r="F26" s="34"/>
      <c r="G26" s="34"/>
      <c r="H26" s="34"/>
      <c r="I26" s="34"/>
    </row>
    <row r="27" spans="1:11" ht="21.75" customHeight="1" x14ac:dyDescent="0.15">
      <c r="B27" s="298" t="s">
        <v>153</v>
      </c>
      <c r="C27" s="299"/>
      <c r="D27" s="299"/>
      <c r="E27" s="34"/>
      <c r="F27" s="34"/>
      <c r="G27" s="34"/>
      <c r="H27" s="34"/>
      <c r="I27" s="34"/>
    </row>
    <row r="28" spans="1:11" ht="90" customHeight="1" x14ac:dyDescent="0.15">
      <c r="B28" s="287" t="s">
        <v>218</v>
      </c>
      <c r="C28" s="287"/>
      <c r="D28" s="287"/>
      <c r="E28" s="34"/>
      <c r="F28" s="34"/>
      <c r="G28" s="34"/>
      <c r="H28" s="34"/>
      <c r="I28" s="34"/>
    </row>
    <row r="29" spans="1:11" ht="36" customHeight="1" x14ac:dyDescent="0.15">
      <c r="B29" s="288" t="s">
        <v>219</v>
      </c>
      <c r="C29" s="288"/>
      <c r="D29" s="288"/>
      <c r="E29" s="34"/>
      <c r="F29" s="34"/>
      <c r="G29" s="34"/>
      <c r="H29" s="34"/>
      <c r="I29" s="34"/>
    </row>
    <row r="30" spans="1:11" ht="6" customHeight="1" x14ac:dyDescent="0.15">
      <c r="B30" s="50"/>
      <c r="C30" s="50"/>
      <c r="D30" s="50"/>
      <c r="E30" s="34"/>
      <c r="F30" s="34"/>
      <c r="G30" s="34"/>
      <c r="H30" s="34"/>
      <c r="I30" s="34"/>
    </row>
    <row r="31" spans="1:11" ht="30" customHeight="1" x14ac:dyDescent="0.15">
      <c r="A31" s="15"/>
      <c r="B31" s="296" t="s">
        <v>154</v>
      </c>
      <c r="C31" s="297"/>
      <c r="D31" s="145" t="str">
        <f>HYPERLINK(申込にあたっての注意事項!C130,申込にあたっての注意事項!C131)</f>
        <v>こちらをクリックすると送信用Webフォームが開きます</v>
      </c>
      <c r="E31" s="17"/>
      <c r="F31" s="17"/>
      <c r="G31" s="17"/>
      <c r="H31" s="17"/>
      <c r="I31" s="17"/>
    </row>
    <row r="32" spans="1:11" ht="6" customHeight="1" x14ac:dyDescent="0.15">
      <c r="A32" s="15"/>
      <c r="B32" s="51"/>
      <c r="C32" s="17"/>
      <c r="D32" s="52"/>
      <c r="E32" s="17"/>
      <c r="F32" s="17"/>
      <c r="G32" s="17"/>
      <c r="H32" s="17"/>
      <c r="I32" s="17"/>
    </row>
    <row r="33" spans="1:9" ht="33.75" customHeight="1" x14ac:dyDescent="0.15">
      <c r="A33" s="15"/>
      <c r="B33" s="289" t="s">
        <v>210</v>
      </c>
      <c r="C33" s="290"/>
      <c r="D33" s="291"/>
      <c r="E33" s="17"/>
      <c r="F33" s="17"/>
      <c r="G33" s="17"/>
      <c r="H33" s="17"/>
      <c r="I33" s="17"/>
    </row>
    <row r="34" spans="1:9" ht="30" customHeight="1" x14ac:dyDescent="0.15">
      <c r="A34" s="15"/>
      <c r="B34" s="292" t="s">
        <v>211</v>
      </c>
      <c r="C34" s="292"/>
      <c r="D34" s="292"/>
      <c r="E34" s="53"/>
      <c r="F34" s="17"/>
      <c r="G34" s="17"/>
      <c r="H34" s="17"/>
      <c r="I34" s="17"/>
    </row>
    <row r="35" spans="1:9" ht="20.25" customHeight="1" x14ac:dyDescent="0.15">
      <c r="A35" s="15"/>
      <c r="B35" s="293" t="s">
        <v>155</v>
      </c>
      <c r="C35" s="294"/>
      <c r="D35" s="295"/>
      <c r="E35" s="17"/>
      <c r="F35" s="17"/>
      <c r="G35" s="17"/>
      <c r="H35" s="17"/>
      <c r="I35" s="17"/>
    </row>
    <row r="36" spans="1:9" ht="30" customHeight="1" x14ac:dyDescent="0.15">
      <c r="A36" s="15"/>
      <c r="B36" s="279" t="s">
        <v>156</v>
      </c>
      <c r="C36" s="280"/>
      <c r="D36" s="281"/>
      <c r="E36" s="54"/>
      <c r="F36" s="17"/>
      <c r="G36" s="17"/>
      <c r="H36" s="17"/>
      <c r="I36" s="17"/>
    </row>
    <row r="37" spans="1:9" ht="30" customHeight="1" x14ac:dyDescent="0.15">
      <c r="A37" s="15"/>
      <c r="B37" s="279" t="s">
        <v>157</v>
      </c>
      <c r="C37" s="280"/>
      <c r="D37" s="281"/>
      <c r="E37" s="54"/>
      <c r="F37" s="17"/>
      <c r="G37" s="17"/>
      <c r="H37" s="17"/>
      <c r="I37" s="17"/>
    </row>
    <row r="38" spans="1:9" ht="30" customHeight="1" x14ac:dyDescent="0.15">
      <c r="A38" s="15"/>
      <c r="B38" s="279" t="s">
        <v>249</v>
      </c>
      <c r="C38" s="280"/>
      <c r="D38" s="281"/>
      <c r="E38" s="54"/>
      <c r="F38" s="17"/>
      <c r="G38" s="17"/>
      <c r="H38" s="17"/>
      <c r="I38" s="17"/>
    </row>
    <row r="39" spans="1:9" ht="30" customHeight="1" x14ac:dyDescent="0.15">
      <c r="A39" s="15"/>
      <c r="B39" s="282" t="s">
        <v>158</v>
      </c>
      <c r="C39" s="283"/>
      <c r="D39" s="284"/>
      <c r="E39" s="54"/>
      <c r="F39" s="17"/>
      <c r="G39" s="17"/>
      <c r="H39" s="17"/>
      <c r="I39" s="17"/>
    </row>
    <row r="40" spans="1:9" ht="14.25" customHeight="1" x14ac:dyDescent="0.15">
      <c r="A40" s="15"/>
      <c r="B40" s="55"/>
      <c r="C40" s="55"/>
      <c r="D40" s="55"/>
      <c r="E40" s="53"/>
      <c r="F40" s="17"/>
      <c r="G40" s="17"/>
      <c r="H40" s="17"/>
      <c r="I40" s="17"/>
    </row>
    <row r="41" spans="1:9" x14ac:dyDescent="0.15">
      <c r="B41" s="56"/>
    </row>
  </sheetData>
  <mergeCells count="17">
    <mergeCell ref="F20:K21"/>
    <mergeCell ref="B2:D2"/>
    <mergeCell ref="B5:D5"/>
    <mergeCell ref="B4:C4"/>
    <mergeCell ref="B10:D10"/>
    <mergeCell ref="B36:D36"/>
    <mergeCell ref="B37:D37"/>
    <mergeCell ref="B39:D39"/>
    <mergeCell ref="B16:C16"/>
    <mergeCell ref="B28:D28"/>
    <mergeCell ref="B29:D29"/>
    <mergeCell ref="B33:D33"/>
    <mergeCell ref="B34:D34"/>
    <mergeCell ref="B35:D35"/>
    <mergeCell ref="B31:C31"/>
    <mergeCell ref="B38:D38"/>
    <mergeCell ref="B27:D27"/>
  </mergeCells>
  <phoneticPr fontId="2"/>
  <conditionalFormatting sqref="D20">
    <cfRule type="expression" dxfId="162" priority="3">
      <formula>ISTEXT(D20)</formula>
    </cfRule>
  </conditionalFormatting>
  <conditionalFormatting sqref="F20">
    <cfRule type="expression" dxfId="161" priority="4">
      <formula>D20&lt;&gt;""</formula>
    </cfRule>
  </conditionalFormatting>
  <dataValidations count="6">
    <dataValidation allowBlank="1" showInputMessage="1" showErrorMessage="1" promptTitle="入力ガイド：　　　　　　　　　　　　　　　　　　　　　　　　　." prompt="下欄の「フリガナ」は、当該項目記入後に自動変換され表示されますが、誤変換された場合は、下欄の「フリガナ」を直接修正して下さい。" sqref="D11" xr:uid="{500209A0-423D-40B9-BE1B-C1AC8DF10A48}"/>
    <dataValidation allowBlank="1" showInputMessage="1" showErrorMessage="1" promptTitle="入力ガイド：　　　　　　　　　　　　　　　　　　　　　　　　　." prompt="下欄の「お名前のフリガナ」は、当該項目記入後に自動変換され表示されますが、誤変換された場合は、下欄の「お名前のフリガナ」を直接修正して下さい。" sqref="D13" xr:uid="{3650B30C-E629-4A3F-AA6F-A4E164C16D80}"/>
    <dataValidation allowBlank="1" showInputMessage="1" showErrorMessage="1" promptTitle="---許可区分について---------------------" prompt="※『建設業許可番号』をお持ちでない場合は、空欄で結構です。_x000a__x000a_国土交通大臣許可の場合：『国土交通大臣許可』_x000a_例）国土交通省大臣許可　特-〇〇_x000a__x000a_都道府県知事許可の場合：『〇〇県知事許可』_x000a_例）〇〇県知事許可　般-〇〇" sqref="D18" xr:uid="{6B49932A-92E7-43D3-A9BB-C657648E1CD6}"/>
    <dataValidation allowBlank="1" showInputMessage="1" showErrorMessage="1" promptTitle="---許可番号について---------------------" prompt="※『建設業許可番号』をお持ちでない場合は、空欄で結構です。_x000a__x000a_6桁の番号をご記入ください。_x000a__x000a_例）第◯◯◯◯◯◯号" sqref="D19" xr:uid="{C63CDCFC-0491-4C63-99D0-C62926F33F2F}"/>
    <dataValidation allowBlank="1" showInputMessage="1" showErrorMessage="1" promptTitle="請求書受取担当者氏名入力ガイド：　　　　　　　　　　　　　　　." prompt="下欄の「フリガナ」は、当該項目記入後に自動変換され表示されますが、誤変換された場合は、下欄の「フリガナ」を直接修正して下さい。" sqref="D23" xr:uid="{19687D0A-A6B3-4D33-829A-A3F2854F3476}"/>
    <dataValidation allowBlank="1" showInputMessage="1" showErrorMessage="1" promptTitle="――――――――――――――――――――――――――――――――" prompt="JVの場合は、共同企業体の名称をご記入ください。_x000a__x000a_下欄の「共同企業体名のフリガナ」は、当該項目記入後に自動変換され表示されますが、誤変換された場合は、下欄の「共同企業体名のフリガナ」を直接修正して下さい。" sqref="B20" xr:uid="{81FEE667-7C10-468D-A8D1-F6C95685031E}"/>
  </dataValidations>
  <hyperlinks>
    <hyperlink ref="F20:K21" location="'サービス申込書（様式１－補助）'!D8" display="'サービス申込書（様式１－補助）'!D8" xr:uid="{D1D452E4-29B4-4F98-9E00-3CEA71D4E2B6}"/>
  </hyperlinks>
  <pageMargins left="0.70866141732283472" right="0.39370078740157483" top="0.39370078740157483" bottom="0.39370078740157483" header="0.31496062992125984" footer="0.31496062992125984"/>
  <pageSetup paperSize="9" scale="92" orientation="portrait" r:id="rId1"/>
  <rowBreaks count="1" manualBreakCount="1">
    <brk id="40" max="4" man="1"/>
  </rowBreaks>
  <extLst>
    <ext xmlns:x14="http://schemas.microsoft.com/office/spreadsheetml/2009/9/main" uri="{78C0D931-6437-407d-A8EE-F0AAD7539E65}">
      <x14:conditionalFormattings>
        <x14:conditionalFormatting xmlns:xm="http://schemas.microsoft.com/office/excel/2006/main">
          <x14:cfRule type="expression" priority="2" id="{060CDE08-EDD5-453F-85F0-D5ECAC6068A8}">
            <xm:f>ISTEXT('サービス申込書（様式１－補助）'!D8)</xm:f>
            <x14:dxf>
              <fill>
                <patternFill>
                  <bgColor rgb="FFFFFFCC"/>
                </patternFill>
              </fill>
            </x14:dxf>
          </x14:cfRule>
          <xm:sqref>D20</xm:sqref>
        </x14:conditionalFormatting>
        <x14:conditionalFormatting xmlns:xm="http://schemas.microsoft.com/office/excel/2006/main">
          <x14:cfRule type="expression" priority="1" id="{9C2843AB-1128-4454-A321-41C16D0A87A5}">
            <xm:f>ISTEXT('サービス申込書（様式１－補助）'!D8)</xm:f>
            <x14:dxf>
              <font>
                <color theme="0"/>
              </font>
              <fill>
                <patternFill>
                  <bgColor theme="0"/>
                </patternFill>
              </fill>
            </x14:dxf>
          </x14:cfRule>
          <xm:sqref>F20:K21</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tabColor theme="3" tint="0.59999389629810485"/>
  </sheetPr>
  <dimension ref="A1:X115"/>
  <sheetViews>
    <sheetView showGridLines="0" zoomScaleNormal="100" workbookViewId="0">
      <pane ySplit="1" topLeftCell="A2" activePane="bottomLeft" state="frozen"/>
      <selection pane="bottomLeft" activeCell="A6" sqref="A6"/>
    </sheetView>
  </sheetViews>
  <sheetFormatPr defaultColWidth="9" defaultRowHeight="15" customHeight="1" x14ac:dyDescent="0.15"/>
  <cols>
    <col min="1" max="1" width="23.625" style="57" customWidth="1"/>
    <col min="2" max="2" width="6.625" style="57" customWidth="1"/>
    <col min="3" max="3" width="11.625" style="57" customWidth="1"/>
    <col min="4" max="5" width="40.625" style="57" customWidth="1"/>
    <col min="6" max="10" width="2.5" style="57" hidden="1" customWidth="1"/>
    <col min="11" max="11" width="9" style="57"/>
    <col min="12" max="12" width="3.25" style="57" customWidth="1"/>
    <col min="13" max="14" width="9" style="57"/>
    <col min="15" max="15" width="14.625" style="57" customWidth="1"/>
    <col min="16" max="16" width="11.5" style="57" customWidth="1"/>
    <col min="17" max="18" width="9" style="57"/>
    <col min="19" max="19" width="9" style="57" customWidth="1"/>
    <col min="20" max="20" width="3.125" style="57" customWidth="1"/>
    <col min="21" max="21" width="9" style="57"/>
    <col min="22" max="22" width="3.375" style="57" customWidth="1"/>
    <col min="23" max="16384" width="9" style="57"/>
  </cols>
  <sheetData>
    <row r="1" spans="1:21" ht="15" customHeight="1" x14ac:dyDescent="0.15">
      <c r="D1" s="115"/>
      <c r="E1" s="176" t="str">
        <f>"ご利用いただきますサービスは、"&amp;申込にあたっての注意事項!$C$132&amp;" になります"</f>
        <v>ご利用いただきますサービスは、information bridge Ver.7 本州四国連絡高速道路版 になります</v>
      </c>
      <c r="F1" s="216" t="s">
        <v>232</v>
      </c>
      <c r="G1" s="217" t="s">
        <v>233</v>
      </c>
      <c r="H1" s="218" t="s">
        <v>234</v>
      </c>
      <c r="I1" s="219" t="s">
        <v>235</v>
      </c>
      <c r="J1" s="115" t="s">
        <v>236</v>
      </c>
    </row>
    <row r="2" spans="1:21" ht="15" customHeight="1" x14ac:dyDescent="0.15">
      <c r="D2" s="115"/>
      <c r="E2" s="176"/>
    </row>
    <row r="3" spans="1:21" s="8" customFormat="1" ht="24.75" customHeight="1" x14ac:dyDescent="0.15">
      <c r="A3" s="13"/>
      <c r="B3" s="58" t="s">
        <v>131</v>
      </c>
      <c r="C3" s="32"/>
      <c r="D3" s="32"/>
    </row>
    <row r="4" spans="1:21" ht="15" customHeight="1" x14ac:dyDescent="0.15">
      <c r="A4" s="349" t="str">
        <f>IF('個別案件申込書（様式２）'!D107="","[個別案件申込書（様式２）]","[個別案件申込書（様式２）]"&amp;'個別案件申込書（様式２）'!D107&amp;"専用申込書")</f>
        <v>[個別案件申込書（様式２）]</v>
      </c>
      <c r="B4" s="349"/>
      <c r="C4" s="349"/>
      <c r="D4" s="349"/>
      <c r="E4" s="349"/>
    </row>
    <row r="5" spans="1:21" ht="15" customHeight="1" thickBot="1" x14ac:dyDescent="0.2">
      <c r="A5" s="59" t="s">
        <v>159</v>
      </c>
      <c r="B5" s="59"/>
      <c r="C5" s="59"/>
      <c r="D5" s="60"/>
      <c r="E5" s="61" t="s">
        <v>212</v>
      </c>
      <c r="M5" s="253" t="str">
        <f>"本シートの「"&amp;A29&amp;"（"&amp;$C$29&amp;"、"&amp;$C$30&amp;")」をご記入いただき、『ご利用開始希望日』をご記入いただきますと、当該お申込み案件の概算お見積りが表示されます。"</f>
        <v>本シートの「工期（開始、完成)」をご記入いただき、『ご利用開始希望日』をご記入いただきますと、当該お申込み案件の概算お見積りが表示されます。</v>
      </c>
      <c r="N5" s="253"/>
      <c r="O5" s="253"/>
      <c r="P5" s="253"/>
      <c r="Q5" s="253"/>
      <c r="R5" s="253"/>
      <c r="S5" s="253"/>
      <c r="T5" s="253"/>
      <c r="U5" s="253"/>
    </row>
    <row r="6" spans="1:21" ht="15" customHeight="1" thickTop="1" thickBot="1" x14ac:dyDescent="0.2">
      <c r="A6" s="62"/>
      <c r="B6" s="63"/>
      <c r="D6" s="64"/>
      <c r="E6" s="65" t="str">
        <f>IF(A8="", "", A8)</f>
        <v/>
      </c>
      <c r="M6" s="253"/>
      <c r="N6" s="253"/>
      <c r="O6" s="253"/>
      <c r="P6" s="253"/>
      <c r="Q6" s="253"/>
      <c r="R6" s="253"/>
      <c r="S6" s="253"/>
      <c r="T6" s="253"/>
      <c r="U6" s="253"/>
    </row>
    <row r="7" spans="1:21" ht="15" customHeight="1" thickTop="1" thickBot="1" x14ac:dyDescent="0.2">
      <c r="A7" s="209" t="s">
        <v>214</v>
      </c>
      <c r="B7" s="63"/>
      <c r="D7" s="64"/>
      <c r="E7" s="66" t="s">
        <v>160</v>
      </c>
      <c r="M7" s="253"/>
      <c r="N7" s="253"/>
      <c r="O7" s="253"/>
      <c r="P7" s="253"/>
      <c r="Q7" s="253"/>
      <c r="R7" s="253"/>
      <c r="S7" s="253"/>
      <c r="T7" s="253"/>
      <c r="U7" s="253"/>
    </row>
    <row r="8" spans="1:21" ht="15" customHeight="1" thickTop="1" thickBot="1" x14ac:dyDescent="0.2">
      <c r="A8" s="67"/>
      <c r="B8" s="63"/>
      <c r="D8" s="64"/>
      <c r="E8" s="65"/>
      <c r="M8" s="343" t="s">
        <v>229</v>
      </c>
      <c r="N8" s="343"/>
      <c r="O8" s="343"/>
      <c r="P8" s="343"/>
      <c r="Q8" s="343"/>
      <c r="R8" s="343"/>
      <c r="S8" s="343"/>
      <c r="T8" s="343"/>
      <c r="U8" s="344"/>
    </row>
    <row r="9" spans="1:21" ht="15" customHeight="1" thickTop="1" x14ac:dyDescent="0.15">
      <c r="A9" s="166"/>
      <c r="B9" s="63"/>
      <c r="D9" s="64"/>
      <c r="E9" s="167"/>
      <c r="M9" s="343"/>
      <c r="N9" s="343"/>
      <c r="O9" s="343"/>
      <c r="P9" s="343"/>
      <c r="Q9" s="343"/>
      <c r="R9" s="343"/>
      <c r="S9" s="343"/>
      <c r="T9" s="343"/>
      <c r="U9" s="344"/>
    </row>
    <row r="10" spans="1:21" ht="15" customHeight="1" thickBot="1" x14ac:dyDescent="0.2">
      <c r="A10" s="57" t="s">
        <v>161</v>
      </c>
      <c r="E10" s="165" t="s">
        <v>162</v>
      </c>
      <c r="M10" s="212" t="s">
        <v>230</v>
      </c>
      <c r="N10" s="107"/>
      <c r="O10" s="107"/>
      <c r="P10" s="109"/>
      <c r="S10" s="110"/>
    </row>
    <row r="11" spans="1:21" ht="15" customHeight="1" thickBot="1" x14ac:dyDescent="0.2">
      <c r="A11" s="57" t="s">
        <v>163</v>
      </c>
      <c r="E11" s="172"/>
      <c r="M11" s="212" t="s">
        <v>231</v>
      </c>
      <c r="N11" s="107"/>
      <c r="O11" s="107"/>
      <c r="P11" s="109"/>
      <c r="S11" s="110"/>
    </row>
    <row r="12" spans="1:21" ht="15" customHeight="1" x14ac:dyDescent="0.15">
      <c r="A12" s="311" t="s">
        <v>164</v>
      </c>
      <c r="B12" s="332"/>
      <c r="C12" s="333"/>
      <c r="D12" s="203" t="s">
        <v>165</v>
      </c>
      <c r="E12" s="68" t="s">
        <v>166</v>
      </c>
      <c r="M12" s="213" t="str">
        <f>申込にあたっての注意事項!C208</f>
        <v/>
      </c>
      <c r="N12" s="107"/>
      <c r="O12" s="107"/>
      <c r="P12" s="108"/>
    </row>
    <row r="13" spans="1:21" ht="15" customHeight="1" x14ac:dyDescent="0.15">
      <c r="A13" s="152" t="s">
        <v>137</v>
      </c>
      <c r="B13" s="153"/>
      <c r="C13" s="123"/>
      <c r="D13" s="223">
        <f>'サービス申込書（様式１）'!$D$11</f>
        <v>0</v>
      </c>
      <c r="E13" s="78"/>
      <c r="F13" s="90"/>
      <c r="G13" s="90"/>
      <c r="H13" s="90"/>
      <c r="I13" s="90"/>
      <c r="J13" s="90"/>
      <c r="M13" s="213" t="str">
        <f>申込にあたっての注意事項!C210</f>
        <v/>
      </c>
      <c r="N13" s="107"/>
      <c r="O13" s="107"/>
      <c r="P13" s="109"/>
      <c r="S13" s="110"/>
    </row>
    <row r="14" spans="1:21" ht="15" customHeight="1" x14ac:dyDescent="0.15">
      <c r="A14" s="75" t="s">
        <v>147</v>
      </c>
      <c r="B14" s="77"/>
      <c r="C14" s="76"/>
      <c r="D14" s="129">
        <f>'サービス申込書（様式１）'!$D$20</f>
        <v>0</v>
      </c>
      <c r="E14" s="130"/>
      <c r="M14" s="213" t="str">
        <f>申込にあたっての注意事項!C211</f>
        <v/>
      </c>
      <c r="N14" s="107"/>
      <c r="O14" s="107"/>
      <c r="P14" s="109"/>
      <c r="S14" s="110"/>
    </row>
    <row r="15" spans="1:21" ht="15" customHeight="1" x14ac:dyDescent="0.15">
      <c r="A15" s="351" t="s">
        <v>167</v>
      </c>
      <c r="B15" s="352"/>
      <c r="C15" s="353"/>
      <c r="D15" s="129">
        <f>'サービス申込書（様式１）'!$D$13</f>
        <v>0</v>
      </c>
      <c r="E15" s="69"/>
      <c r="M15" s="213" t="str">
        <f>申込にあたっての注意事項!C212</f>
        <v/>
      </c>
      <c r="O15" s="111"/>
      <c r="P15" s="214"/>
      <c r="Q15" s="149"/>
      <c r="R15" s="149"/>
      <c r="S15" s="149"/>
      <c r="T15" s="110"/>
    </row>
    <row r="16" spans="1:21" ht="15" customHeight="1" x14ac:dyDescent="0.15">
      <c r="A16" s="357" t="s">
        <v>141</v>
      </c>
      <c r="B16" s="357"/>
      <c r="C16" s="357"/>
      <c r="D16" s="129">
        <f>'サービス申込書（様式１）'!$D$15</f>
        <v>0</v>
      </c>
      <c r="E16" s="70"/>
      <c r="M16" s="213" t="str">
        <f>申込にあたっての注意事項!C215</f>
        <v/>
      </c>
      <c r="O16" s="112"/>
      <c r="P16" s="149"/>
      <c r="Q16" s="149"/>
      <c r="R16" s="149"/>
      <c r="S16" s="149"/>
      <c r="T16" s="112"/>
    </row>
    <row r="17" spans="1:22" ht="15" customHeight="1" x14ac:dyDescent="0.15">
      <c r="A17" s="358" t="s">
        <v>168</v>
      </c>
      <c r="B17" s="359"/>
      <c r="C17" s="360"/>
      <c r="D17" s="129">
        <f>'サービス申込書（様式１）'!$D$16</f>
        <v>0</v>
      </c>
      <c r="E17" s="70"/>
      <c r="M17" s="213" t="str">
        <f>申込にあたっての注意事項!C213</f>
        <v/>
      </c>
      <c r="O17" s="112"/>
      <c r="P17" s="149"/>
      <c r="Q17" s="149"/>
      <c r="R17" s="149"/>
      <c r="S17" s="149"/>
      <c r="T17" s="112"/>
    </row>
    <row r="18" spans="1:22" ht="15" customHeight="1" x14ac:dyDescent="0.15">
      <c r="A18" s="354" t="s">
        <v>143</v>
      </c>
      <c r="B18" s="355"/>
      <c r="C18" s="356"/>
      <c r="D18" s="129">
        <f>'サービス申込書（様式１）'!$D$17</f>
        <v>0</v>
      </c>
      <c r="E18" s="70"/>
      <c r="M18" s="215" t="str">
        <f>申込にあたっての注意事項!C214</f>
        <v/>
      </c>
      <c r="O18" s="112"/>
      <c r="P18" s="149"/>
      <c r="Q18" s="149"/>
      <c r="R18" s="149"/>
      <c r="S18" s="149"/>
      <c r="T18" s="112"/>
    </row>
    <row r="19" spans="1:22" ht="15" customHeight="1" x14ac:dyDescent="0.15">
      <c r="A19" s="71" t="s">
        <v>144</v>
      </c>
      <c r="B19" s="72"/>
      <c r="C19" s="73" t="s">
        <v>145</v>
      </c>
      <c r="D19" s="129">
        <f>'サービス申込書（様式１）'!$D$18</f>
        <v>0</v>
      </c>
      <c r="E19" s="74"/>
      <c r="M19" s="345" t="s">
        <v>169</v>
      </c>
      <c r="N19" s="345"/>
      <c r="O19" s="345"/>
      <c r="P19" s="345"/>
      <c r="Q19" s="345"/>
      <c r="R19" s="345"/>
      <c r="S19" s="345"/>
      <c r="T19" s="345"/>
      <c r="U19" s="345"/>
    </row>
    <row r="20" spans="1:22" ht="15" customHeight="1" x14ac:dyDescent="0.15">
      <c r="A20" s="75"/>
      <c r="B20" s="76"/>
      <c r="C20" s="73" t="s">
        <v>146</v>
      </c>
      <c r="D20" s="129">
        <f>'サービス申込書（様式１）'!$D$19</f>
        <v>0</v>
      </c>
      <c r="E20" s="74"/>
      <c r="M20" s="345"/>
      <c r="N20" s="345"/>
      <c r="O20" s="345"/>
      <c r="P20" s="345"/>
      <c r="Q20" s="345"/>
      <c r="R20" s="345"/>
      <c r="S20" s="345"/>
      <c r="T20" s="345"/>
      <c r="U20" s="345"/>
    </row>
    <row r="21" spans="1:22" ht="12" customHeight="1" x14ac:dyDescent="0.15">
      <c r="A21" s="87"/>
      <c r="B21" s="87"/>
      <c r="C21" s="88"/>
      <c r="D21" s="113"/>
      <c r="E21" s="114"/>
      <c r="M21" s="345"/>
      <c r="N21" s="345"/>
      <c r="O21" s="345"/>
      <c r="P21" s="345"/>
      <c r="Q21" s="345"/>
      <c r="R21" s="345"/>
      <c r="S21" s="345"/>
      <c r="T21" s="345"/>
      <c r="U21" s="345"/>
    </row>
    <row r="22" spans="1:22" ht="18.75" customHeight="1" x14ac:dyDescent="0.15">
      <c r="C22" s="60"/>
      <c r="D22" s="173"/>
      <c r="E22" s="174"/>
      <c r="M22" s="345"/>
      <c r="N22" s="345"/>
      <c r="O22" s="345"/>
      <c r="P22" s="345"/>
      <c r="Q22" s="345"/>
      <c r="R22" s="345"/>
      <c r="S22" s="345"/>
      <c r="T22" s="345"/>
      <c r="U22" s="345"/>
    </row>
    <row r="23" spans="1:22" ht="18" customHeight="1" thickBot="1" x14ac:dyDescent="0.2">
      <c r="A23" s="77" t="str">
        <f>IF(申込にあたっての注意事項!$C$133=1,"1-2.工事データ",IF(申込にあたっての注意事項!$C$133=2,"1-2.業務データ",IF(申込にあたっての注意事項!$C$133=3,"1-2.工事データ")))</f>
        <v>1-2.工事データ</v>
      </c>
      <c r="B23" s="77"/>
      <c r="C23" s="77"/>
      <c r="D23" s="77"/>
      <c r="M23"/>
      <c r="N23"/>
      <c r="O23"/>
      <c r="P23"/>
      <c r="Q23"/>
      <c r="R23"/>
      <c r="S23"/>
    </row>
    <row r="24" spans="1:22" ht="18" customHeight="1" x14ac:dyDescent="0.15">
      <c r="A24" s="311" t="s">
        <v>164</v>
      </c>
      <c r="B24" s="332"/>
      <c r="C24" s="333"/>
      <c r="D24" s="203" t="s">
        <v>165</v>
      </c>
      <c r="E24" s="68" t="s">
        <v>166</v>
      </c>
      <c r="L24" s="156"/>
      <c r="M24" s="157"/>
      <c r="N24" s="157"/>
      <c r="O24" s="157"/>
      <c r="P24" s="157"/>
      <c r="Q24" s="157"/>
      <c r="R24" s="157"/>
      <c r="S24" s="157"/>
      <c r="T24" s="157"/>
      <c r="U24" s="157"/>
      <c r="V24" s="158"/>
    </row>
    <row r="25" spans="1:22" ht="18" customHeight="1" x14ac:dyDescent="0.15">
      <c r="A25" s="205" t="s">
        <v>170</v>
      </c>
      <c r="B25" s="206"/>
      <c r="C25" s="123"/>
      <c r="D25" s="119"/>
      <c r="E25" s="78"/>
      <c r="L25" s="159" t="s">
        <v>171</v>
      </c>
      <c r="M25" s="342" t="s">
        <v>172</v>
      </c>
      <c r="N25" s="342"/>
      <c r="O25" s="342"/>
      <c r="V25" s="160"/>
    </row>
    <row r="26" spans="1:22" ht="18" customHeight="1" x14ac:dyDescent="0.15">
      <c r="A26" s="205" t="str">
        <f>申込にあたっての注意事項!$C$60</f>
        <v>工事番号</v>
      </c>
      <c r="B26" s="206"/>
      <c r="C26" s="204"/>
      <c r="D26" s="119"/>
      <c r="E26" s="78"/>
      <c r="L26" s="161"/>
      <c r="M26" s="55" t="s">
        <v>173</v>
      </c>
      <c r="N26" s="55"/>
      <c r="O26" s="55"/>
      <c r="P26" s="55"/>
      <c r="Q26" s="55"/>
      <c r="R26" s="55"/>
      <c r="V26" s="160"/>
    </row>
    <row r="27" spans="1:22" ht="18" customHeight="1" x14ac:dyDescent="0.15">
      <c r="A27" s="205" t="str">
        <f>申込にあたっての注意事項!$C$62</f>
        <v>工事名</v>
      </c>
      <c r="B27" s="206"/>
      <c r="C27" s="123"/>
      <c r="D27" s="119"/>
      <c r="E27" s="78"/>
      <c r="L27" s="161"/>
      <c r="M27" s="55" t="s">
        <v>174</v>
      </c>
      <c r="V27" s="160"/>
    </row>
    <row r="28" spans="1:22" ht="18" customHeight="1" x14ac:dyDescent="0.15">
      <c r="A28" s="205" t="str">
        <f>申込にあたっての注意事項!$C$64</f>
        <v>工事場所</v>
      </c>
      <c r="B28" s="206"/>
      <c r="C28" s="123"/>
      <c r="D28" s="119"/>
      <c r="E28" s="78"/>
      <c r="L28" s="161"/>
      <c r="V28" s="160"/>
    </row>
    <row r="29" spans="1:22" ht="18" customHeight="1" x14ac:dyDescent="0.15">
      <c r="A29" s="358" t="str">
        <f>申込にあたっての注意事項!$C$65</f>
        <v>工期</v>
      </c>
      <c r="B29" s="79"/>
      <c r="C29" s="73" t="str">
        <f>申込にあたっての注意事項!$C$66</f>
        <v>開始</v>
      </c>
      <c r="D29" s="207"/>
      <c r="E29" s="80"/>
      <c r="L29" s="159" t="s">
        <v>171</v>
      </c>
      <c r="M29" s="342" t="s">
        <v>175</v>
      </c>
      <c r="N29" s="342"/>
      <c r="O29" s="342"/>
      <c r="V29" s="160"/>
    </row>
    <row r="30" spans="1:22" ht="18" customHeight="1" x14ac:dyDescent="0.15">
      <c r="A30" s="358"/>
      <c r="B30" s="81"/>
      <c r="C30" s="73" t="str">
        <f>申込にあたっての注意事項!$C$67</f>
        <v>完成</v>
      </c>
      <c r="D30" s="207"/>
      <c r="E30" s="80"/>
      <c r="L30" s="161"/>
      <c r="M30" s="55" t="s">
        <v>176</v>
      </c>
      <c r="V30" s="160"/>
    </row>
    <row r="31" spans="1:22" ht="18" customHeight="1" thickBot="1" x14ac:dyDescent="0.2">
      <c r="A31" s="205" t="s">
        <v>37</v>
      </c>
      <c r="B31" s="206"/>
      <c r="C31" s="123"/>
      <c r="D31" s="207"/>
      <c r="E31" s="80"/>
      <c r="L31" s="162"/>
      <c r="M31" s="163"/>
      <c r="N31" s="163"/>
      <c r="O31" s="163"/>
      <c r="P31" s="163"/>
      <c r="Q31" s="163"/>
      <c r="R31" s="163"/>
      <c r="S31" s="163"/>
      <c r="T31" s="163"/>
      <c r="U31" s="163"/>
      <c r="V31" s="164"/>
    </row>
    <row r="32" spans="1:22" ht="18" customHeight="1" x14ac:dyDescent="0.15">
      <c r="A32" s="152" t="str">
        <f>申込にあたっての注意事項!$C$69</f>
        <v>工事の契約金額（税込）</v>
      </c>
      <c r="B32" s="153"/>
      <c r="C32" s="123"/>
      <c r="D32" s="208"/>
      <c r="E32" s="82"/>
    </row>
    <row r="33" spans="1:24" ht="18" customHeight="1" x14ac:dyDescent="0.15">
      <c r="A33" s="83" t="s">
        <v>177</v>
      </c>
      <c r="B33" s="84"/>
      <c r="C33" s="73" t="str">
        <f>申込にあたっての注意事項!$C$87</f>
        <v>管理センター</v>
      </c>
      <c r="D33" s="119"/>
      <c r="E33" s="78"/>
    </row>
    <row r="34" spans="1:24" ht="18" customHeight="1" x14ac:dyDescent="0.15">
      <c r="A34" s="75"/>
      <c r="B34" s="76"/>
      <c r="C34" s="73" t="str">
        <f>申込にあたっての注意事項!$C$88</f>
        <v>課</v>
      </c>
      <c r="D34" s="119"/>
      <c r="E34" s="78"/>
    </row>
    <row r="35" spans="1:24" ht="18" hidden="1" customHeight="1" x14ac:dyDescent="0.15">
      <c r="A35" s="75"/>
      <c r="B35" s="76"/>
      <c r="C35" s="73" t="str">
        <f>申込にあたっての注意事項!$C$89</f>
        <v>※非表示行</v>
      </c>
      <c r="D35" s="119"/>
      <c r="E35" s="78"/>
    </row>
    <row r="36" spans="1:24" ht="18" hidden="1" customHeight="1" x14ac:dyDescent="0.15">
      <c r="A36" s="187" t="s">
        <v>178</v>
      </c>
      <c r="B36" s="188"/>
      <c r="C36" s="189"/>
      <c r="D36" s="190"/>
      <c r="E36" s="191"/>
    </row>
    <row r="37" spans="1:24" ht="24" hidden="1" customHeight="1" x14ac:dyDescent="0.15">
      <c r="A37" s="192"/>
      <c r="B37" s="320" t="str">
        <f>申込にあたっての注意事項!C103</f>
        <v>工事（土木工事、舗装工事、塗装工事等）</v>
      </c>
      <c r="C37" s="320"/>
      <c r="D37" s="320"/>
      <c r="E37" s="193"/>
    </row>
    <row r="38" spans="1:24" ht="24" hidden="1" customHeight="1" x14ac:dyDescent="0.15">
      <c r="A38" s="192"/>
      <c r="B38" s="320" t="str">
        <f>申込にあたっての注意事項!G103</f>
        <v>土木設計・測量・地質調査業務</v>
      </c>
      <c r="C38" s="320"/>
      <c r="D38" s="320"/>
      <c r="E38" s="193"/>
    </row>
    <row r="39" spans="1:24" ht="24" hidden="1" customHeight="1" x14ac:dyDescent="0.15">
      <c r="A39" s="192"/>
      <c r="B39" s="320" t="str">
        <f>申込にあたっての注意事項!O103</f>
        <v>建築工事・電気設備工事・機械設備工事等</v>
      </c>
      <c r="C39" s="320"/>
      <c r="D39" s="320"/>
      <c r="E39" s="193"/>
    </row>
    <row r="40" spans="1:24" ht="30" hidden="1" customHeight="1" x14ac:dyDescent="0.15">
      <c r="A40" s="323" t="s">
        <v>179</v>
      </c>
      <c r="B40" s="347"/>
      <c r="C40" s="347"/>
      <c r="D40" s="347"/>
      <c r="E40" s="348"/>
    </row>
    <row r="41" spans="1:24" ht="33" customHeight="1" x14ac:dyDescent="0.15">
      <c r="A41" s="323" t="s">
        <v>180</v>
      </c>
      <c r="B41" s="324"/>
      <c r="C41" s="324"/>
      <c r="D41" s="324"/>
      <c r="E41" s="325"/>
    </row>
    <row r="42" spans="1:24" ht="26.25" customHeight="1" x14ac:dyDescent="0.15">
      <c r="A42" s="326" t="str">
        <f>IF(申込にあたっての注意事項!C137="01",申込にあたっての注意事項!A153,IF(申込にあたっての注意事項!C137="02",申込にあたっての注意事項!A154,IF(申込にあたっての注意事項!C137="03",申込にあたっての注意事項!A155)))</f>
        <v>工事施工中における受発注者間の情報共有システム機能要件 令和6年3月版（Rev.5.6）</v>
      </c>
      <c r="B42" s="327"/>
      <c r="C42" s="327"/>
      <c r="D42" s="327"/>
      <c r="E42" s="328"/>
    </row>
    <row r="43" spans="1:24" ht="32.25" customHeight="1" x14ac:dyDescent="0.15">
      <c r="A43" s="329" t="str">
        <f>IF(申込にあたっての注意事項!C137="01",申込にあたっての注意事項!A156,IF(申込にあたっての注意事項!C137="02",申込にあたっての注意事項!A157,IF(申込にあたっての注意事項!C137="03",申込にあたっての注意事項!A158)))</f>
        <v>本サービスにて使用できる帳票については、当社と本州四国連絡高速道路株式会社との協議のうえ決定されてた「議事録」、「業務等議事録」、「工事材料確認願」、「工事材料使用届」、「工事施工立会い（検査）願」、「工事変更指示書」、「工事打合せ簿」の７種類を実装。</v>
      </c>
      <c r="B43" s="330"/>
      <c r="C43" s="330"/>
      <c r="D43" s="330"/>
      <c r="E43" s="331"/>
    </row>
    <row r="44" spans="1:24" ht="18" customHeight="1" x14ac:dyDescent="0.15">
      <c r="A44" s="175"/>
      <c r="C44" s="60"/>
      <c r="D44" s="93"/>
    </row>
    <row r="45" spans="1:24" ht="18" customHeight="1" x14ac:dyDescent="0.15">
      <c r="A45" s="77" t="str">
        <f>IF(申込にあたっての注意事項!$C$133=1,"1-3.工事担当者情報",IF(申込にあたっての注意事項!$C$133=2,"1-3.業務担当者情報",IF(申込にあたっての注意事項!$C$133=3,"1-3.工事担当者情報")))</f>
        <v>1-3.工事担当者情報</v>
      </c>
      <c r="E45" s="89"/>
    </row>
    <row r="46" spans="1:24" ht="18" customHeight="1" x14ac:dyDescent="0.15">
      <c r="A46" s="71" t="str">
        <f>申込にあたっての注意事項!$C$72</f>
        <v>現場代理人</v>
      </c>
      <c r="B46" s="72"/>
      <c r="C46" s="90" t="s">
        <v>181</v>
      </c>
      <c r="D46" s="220"/>
      <c r="E46" s="78"/>
      <c r="F46" s="90"/>
      <c r="G46" s="90"/>
      <c r="H46" s="90"/>
      <c r="I46" s="90"/>
      <c r="J46" s="90"/>
      <c r="M46" s="141" t="s">
        <v>182</v>
      </c>
      <c r="N46" s="142" t="str">
        <f>"『"&amp;$A$45&amp;"』の「所属先名称」について"</f>
        <v>『1-3.工事担当者情報』の「所属先名称」について</v>
      </c>
      <c r="O46" s="142"/>
      <c r="P46" s="142"/>
      <c r="Q46" s="142"/>
      <c r="R46" s="55"/>
      <c r="T46" s="8"/>
      <c r="U46" s="8"/>
      <c r="V46" s="8"/>
      <c r="W46" s="8"/>
      <c r="X46" s="8"/>
    </row>
    <row r="47" spans="1:24" ht="18" customHeight="1" x14ac:dyDescent="0.15">
      <c r="A47" s="85"/>
      <c r="B47" s="86"/>
      <c r="C47" s="91" t="s">
        <v>93</v>
      </c>
      <c r="D47" s="119"/>
      <c r="E47" s="78"/>
      <c r="M47" s="55"/>
      <c r="N47" s="335" t="s">
        <v>183</v>
      </c>
      <c r="O47" s="336"/>
      <c r="P47" s="336"/>
      <c r="Q47" s="336"/>
      <c r="R47" s="336"/>
      <c r="T47" s="8"/>
      <c r="U47" s="8"/>
      <c r="V47" s="8"/>
      <c r="W47" s="8"/>
      <c r="X47" s="8"/>
    </row>
    <row r="48" spans="1:24" ht="18" customHeight="1" x14ac:dyDescent="0.15">
      <c r="A48" s="85"/>
      <c r="B48" s="86"/>
      <c r="C48" s="92" t="s">
        <v>184</v>
      </c>
      <c r="D48" s="119"/>
      <c r="E48" s="78"/>
      <c r="M48" s="55"/>
      <c r="N48" s="336"/>
      <c r="O48" s="336"/>
      <c r="P48" s="336"/>
      <c r="Q48" s="336"/>
      <c r="R48" s="336"/>
      <c r="T48" s="8"/>
      <c r="U48" s="8"/>
      <c r="V48" s="8"/>
      <c r="W48" s="8"/>
      <c r="X48" s="8"/>
    </row>
    <row r="49" spans="1:24" ht="18" customHeight="1" x14ac:dyDescent="0.15">
      <c r="A49" s="340" t="s">
        <v>185</v>
      </c>
      <c r="B49" s="341"/>
      <c r="C49" s="92" t="s">
        <v>186</v>
      </c>
      <c r="D49" s="119"/>
      <c r="E49" s="78"/>
      <c r="M49" s="55"/>
      <c r="N49" s="337"/>
      <c r="O49" s="337"/>
      <c r="P49" s="337"/>
      <c r="Q49" s="337"/>
      <c r="R49" s="337"/>
      <c r="T49" s="185"/>
      <c r="U49" s="8"/>
      <c r="V49" s="8"/>
      <c r="W49" s="8"/>
      <c r="X49" s="8"/>
    </row>
    <row r="50" spans="1:24" ht="18" customHeight="1" x14ac:dyDescent="0.15">
      <c r="A50" s="318" t="s">
        <v>187</v>
      </c>
      <c r="B50" s="339"/>
      <c r="C50" s="92" t="s">
        <v>188</v>
      </c>
      <c r="D50" s="119"/>
      <c r="E50" s="78"/>
      <c r="T50" s="8"/>
      <c r="U50" s="8"/>
      <c r="V50" s="8"/>
      <c r="W50" s="8"/>
      <c r="X50" s="8"/>
    </row>
    <row r="51" spans="1:24" ht="18" customHeight="1" x14ac:dyDescent="0.15">
      <c r="A51" s="71" t="str">
        <f>申込にあたっての注意事項!$C$73</f>
        <v>監理技術者</v>
      </c>
      <c r="B51" s="72"/>
      <c r="C51" s="90" t="s">
        <v>181</v>
      </c>
      <c r="D51" s="220"/>
      <c r="E51" s="78"/>
      <c r="F51" s="90"/>
      <c r="G51" s="90"/>
      <c r="H51" s="90"/>
      <c r="I51" s="90"/>
      <c r="J51" s="90"/>
      <c r="M51" s="141" t="s">
        <v>189</v>
      </c>
      <c r="N51" s="142" t="str">
        <f>"『"&amp;$A$45&amp;"』の「所属先電話番号等」について"</f>
        <v>『1-3.工事担当者情報』の「所属先電話番号等」について</v>
      </c>
      <c r="O51" s="55"/>
      <c r="P51" s="55"/>
      <c r="Q51" s="55"/>
      <c r="R51" s="55"/>
      <c r="T51" s="186"/>
      <c r="U51" s="8"/>
      <c r="V51" s="8"/>
      <c r="W51" s="8"/>
      <c r="X51" s="8"/>
    </row>
    <row r="52" spans="1:24" ht="18" customHeight="1" x14ac:dyDescent="0.15">
      <c r="A52" s="85"/>
      <c r="B52" s="86"/>
      <c r="C52" s="91" t="s">
        <v>93</v>
      </c>
      <c r="D52" s="119"/>
      <c r="E52" s="78"/>
      <c r="M52" s="55"/>
      <c r="N52" s="335" t="s">
        <v>190</v>
      </c>
      <c r="O52" s="336"/>
      <c r="P52" s="336"/>
      <c r="Q52" s="336"/>
      <c r="R52" s="336"/>
      <c r="T52" s="8"/>
      <c r="U52" s="8"/>
      <c r="V52" s="8"/>
      <c r="W52" s="8"/>
      <c r="X52" s="8"/>
    </row>
    <row r="53" spans="1:24" ht="18" customHeight="1" x14ac:dyDescent="0.15">
      <c r="A53" s="85"/>
      <c r="B53" s="86"/>
      <c r="C53" s="92" t="s">
        <v>184</v>
      </c>
      <c r="D53" s="119"/>
      <c r="E53" s="78"/>
      <c r="M53" s="55"/>
      <c r="N53" s="336"/>
      <c r="O53" s="336"/>
      <c r="P53" s="336"/>
      <c r="Q53" s="336"/>
      <c r="R53" s="336"/>
      <c r="T53" s="185"/>
      <c r="U53" s="8"/>
      <c r="V53" s="8"/>
    </row>
    <row r="54" spans="1:24" ht="18" customHeight="1" x14ac:dyDescent="0.15">
      <c r="A54" s="340" t="s">
        <v>185</v>
      </c>
      <c r="B54" s="341"/>
      <c r="C54" s="92" t="s">
        <v>186</v>
      </c>
      <c r="D54" s="119"/>
      <c r="E54" s="78"/>
      <c r="M54" s="55"/>
      <c r="N54" s="336"/>
      <c r="O54" s="336"/>
      <c r="P54" s="336"/>
      <c r="Q54" s="336"/>
      <c r="R54" s="336"/>
    </row>
    <row r="55" spans="1:24" ht="18" customHeight="1" x14ac:dyDescent="0.15">
      <c r="A55" s="318" t="s">
        <v>187</v>
      </c>
      <c r="B55" s="339"/>
      <c r="C55" s="92" t="s">
        <v>188</v>
      </c>
      <c r="D55" s="119"/>
      <c r="E55" s="78"/>
      <c r="N55" s="338"/>
      <c r="O55" s="338"/>
      <c r="P55" s="338"/>
      <c r="Q55" s="338"/>
      <c r="R55" s="338"/>
    </row>
    <row r="56" spans="1:24" ht="18" customHeight="1" x14ac:dyDescent="0.15">
      <c r="A56" s="71" t="str">
        <f>申込にあたっての注意事項!$C$75</f>
        <v>主任技術者</v>
      </c>
      <c r="B56" s="151"/>
      <c r="C56" s="125" t="s">
        <v>181</v>
      </c>
      <c r="D56" s="220"/>
      <c r="E56" s="78"/>
      <c r="F56" s="90"/>
      <c r="G56" s="90"/>
      <c r="H56" s="90"/>
      <c r="I56" s="90"/>
      <c r="J56" s="90"/>
      <c r="N56" s="149"/>
      <c r="O56" s="149"/>
      <c r="P56" s="149"/>
      <c r="Q56" s="149"/>
      <c r="R56" s="149"/>
      <c r="T56" s="185"/>
    </row>
    <row r="57" spans="1:24" ht="18" customHeight="1" x14ac:dyDescent="0.15">
      <c r="A57" s="85"/>
      <c r="B57" s="151"/>
      <c r="C57" s="125" t="s">
        <v>191</v>
      </c>
      <c r="D57" s="119"/>
      <c r="E57" s="78"/>
      <c r="N57" s="149"/>
      <c r="O57" s="149"/>
      <c r="P57" s="149"/>
      <c r="Q57" s="149"/>
      <c r="R57" s="149"/>
    </row>
    <row r="58" spans="1:24" ht="18" customHeight="1" x14ac:dyDescent="0.15">
      <c r="A58" s="150"/>
      <c r="B58" s="151"/>
      <c r="C58" s="125" t="s">
        <v>184</v>
      </c>
      <c r="D58" s="119"/>
      <c r="E58" s="78"/>
      <c r="N58" s="149"/>
      <c r="O58" s="149"/>
      <c r="P58" s="149"/>
      <c r="Q58" s="149"/>
      <c r="R58" s="149"/>
    </row>
    <row r="59" spans="1:24" ht="18" customHeight="1" x14ac:dyDescent="0.15">
      <c r="A59" s="340" t="s">
        <v>192</v>
      </c>
      <c r="B59" s="341"/>
      <c r="C59" s="125" t="s">
        <v>186</v>
      </c>
      <c r="D59" s="119"/>
      <c r="E59" s="78"/>
      <c r="N59" s="149"/>
      <c r="O59" s="149"/>
      <c r="P59" s="149"/>
      <c r="Q59" s="149"/>
      <c r="R59" s="149"/>
    </row>
    <row r="60" spans="1:24" ht="18" customHeight="1" x14ac:dyDescent="0.15">
      <c r="A60" s="318" t="s">
        <v>193</v>
      </c>
      <c r="B60" s="339"/>
      <c r="C60" s="125" t="s">
        <v>188</v>
      </c>
      <c r="D60" s="119"/>
      <c r="E60" s="78"/>
      <c r="N60" s="149"/>
      <c r="O60" s="149"/>
      <c r="P60" s="149"/>
      <c r="Q60" s="149"/>
      <c r="R60" s="149"/>
    </row>
    <row r="61" spans="1:24" ht="18" customHeight="1" x14ac:dyDescent="0.15">
      <c r="A61" s="71" t="str">
        <f>申込にあたっての注意事項!$C$76</f>
        <v>閲覧者</v>
      </c>
      <c r="B61" s="72"/>
      <c r="C61" s="123" t="s">
        <v>181</v>
      </c>
      <c r="D61" s="220"/>
      <c r="E61" s="78"/>
      <c r="F61" s="90"/>
      <c r="G61" s="90"/>
      <c r="H61" s="90"/>
      <c r="I61" s="90"/>
      <c r="J61" s="90"/>
    </row>
    <row r="62" spans="1:24" ht="18" customHeight="1" x14ac:dyDescent="0.15">
      <c r="A62" s="85" t="str">
        <f>申込にあたっての注意事項!$D$77</f>
        <v>※文書の決裁は行いません</v>
      </c>
      <c r="B62" s="86"/>
      <c r="C62" s="124" t="s">
        <v>93</v>
      </c>
      <c r="D62" s="119"/>
      <c r="E62" s="78"/>
    </row>
    <row r="63" spans="1:24" ht="18" customHeight="1" x14ac:dyDescent="0.15">
      <c r="A63" s="85"/>
      <c r="B63" s="86"/>
      <c r="C63" s="125" t="s">
        <v>184</v>
      </c>
      <c r="D63" s="119"/>
      <c r="E63" s="78"/>
    </row>
    <row r="64" spans="1:24" ht="18" customHeight="1" x14ac:dyDescent="0.15">
      <c r="A64" s="340" t="s">
        <v>185</v>
      </c>
      <c r="B64" s="341"/>
      <c r="C64" s="128" t="s">
        <v>186</v>
      </c>
      <c r="D64" s="143"/>
      <c r="E64" s="126"/>
    </row>
    <row r="65" spans="1:18" ht="18" customHeight="1" x14ac:dyDescent="0.15">
      <c r="A65" s="318" t="s">
        <v>187</v>
      </c>
      <c r="B65" s="339"/>
      <c r="C65" s="92" t="s">
        <v>188</v>
      </c>
      <c r="D65" s="144"/>
      <c r="E65" s="127"/>
    </row>
    <row r="66" spans="1:18" ht="18" customHeight="1" x14ac:dyDescent="0.15">
      <c r="A66" s="350"/>
      <c r="B66" s="350"/>
      <c r="C66" s="350"/>
      <c r="D66" s="350"/>
      <c r="E66" s="350"/>
    </row>
    <row r="67" spans="1:18" ht="18" customHeight="1" x14ac:dyDescent="0.15">
      <c r="A67" s="57" t="s">
        <v>194</v>
      </c>
    </row>
    <row r="68" spans="1:18" ht="18" customHeight="1" x14ac:dyDescent="0.15">
      <c r="A68" s="57" t="str">
        <f>IF(申込にあたっての注意事項!$C$133=1,"2-1.工事担当部署",IF(申込にあたっての注意事項!$C$133=2,"2-1.業務担当部署",IF(申込にあたっての注意事項!$C$133=3,"2-1.工事担当部署")))</f>
        <v>2-1.工事担当部署</v>
      </c>
    </row>
    <row r="69" spans="1:18" ht="18" customHeight="1" x14ac:dyDescent="0.15">
      <c r="A69" s="311" t="s">
        <v>164</v>
      </c>
      <c r="B69" s="332"/>
      <c r="C69" s="333"/>
      <c r="D69" s="203" t="s">
        <v>165</v>
      </c>
      <c r="E69" s="68" t="s">
        <v>166</v>
      </c>
    </row>
    <row r="70" spans="1:18" ht="18" customHeight="1" x14ac:dyDescent="0.15">
      <c r="A70" s="152" t="str">
        <f>申込にあたっての注意事項!$C$87</f>
        <v>管理センター</v>
      </c>
      <c r="B70" s="153"/>
      <c r="C70" s="123"/>
      <c r="D70" s="154">
        <f>$D$33</f>
        <v>0</v>
      </c>
      <c r="E70" s="78"/>
    </row>
    <row r="71" spans="1:18" ht="18" customHeight="1" x14ac:dyDescent="0.15">
      <c r="A71" s="152" t="str">
        <f>申込にあたっての注意事項!$C$88</f>
        <v>課</v>
      </c>
      <c r="B71" s="153"/>
      <c r="C71" s="123"/>
      <c r="D71" s="154">
        <f>$D$34</f>
        <v>0</v>
      </c>
      <c r="E71" s="78"/>
    </row>
    <row r="72" spans="1:18" ht="18" customHeight="1" x14ac:dyDescent="0.15">
      <c r="D72" s="93"/>
      <c r="E72" s="89"/>
    </row>
    <row r="73" spans="1:18" ht="18" customHeight="1" x14ac:dyDescent="0.15">
      <c r="A73" s="57" t="s">
        <v>195</v>
      </c>
      <c r="C73" s="334" t="s">
        <v>196</v>
      </c>
      <c r="D73" s="334"/>
      <c r="E73" s="334"/>
    </row>
    <row r="74" spans="1:18" ht="18" customHeight="1" x14ac:dyDescent="0.15">
      <c r="A74" s="198" t="str">
        <f>申込にあたっての注意事項!$C$80</f>
        <v>総括監督員</v>
      </c>
      <c r="B74" s="72"/>
      <c r="C74" s="90" t="s">
        <v>181</v>
      </c>
      <c r="D74" s="220"/>
      <c r="E74" s="78"/>
      <c r="F74" s="90"/>
      <c r="G74" s="90"/>
      <c r="H74" s="90"/>
      <c r="I74" s="90"/>
      <c r="J74" s="90"/>
      <c r="M74" s="141" t="s">
        <v>197</v>
      </c>
      <c r="N74" s="142" t="s">
        <v>198</v>
      </c>
      <c r="O74" s="55"/>
      <c r="P74" s="55"/>
      <c r="Q74" s="55"/>
      <c r="R74" s="55"/>
    </row>
    <row r="75" spans="1:18" ht="18" customHeight="1" x14ac:dyDescent="0.15">
      <c r="A75" s="94"/>
      <c r="B75" s="95"/>
      <c r="C75" s="91" t="s">
        <v>93</v>
      </c>
      <c r="D75" s="119"/>
      <c r="E75" s="78"/>
      <c r="M75" s="55"/>
      <c r="N75" s="335" t="str">
        <f>"『"&amp;$A$73&amp;"』に記載の部署に属さず他事務所、他部署に所属される職員様や、例えば発注者支援業務に携わる方は、必ず所属する会社名、団体名等をご記入ください。"</f>
        <v>『2-2.担当職員』に記載の部署に属さず他事務所、他部署に所属される職員様や、例えば発注者支援業務に携わる方は、必ず所属する会社名、団体名等をご記入ください。</v>
      </c>
      <c r="O75" s="335"/>
      <c r="P75" s="335"/>
      <c r="Q75" s="335"/>
      <c r="R75" s="335"/>
    </row>
    <row r="76" spans="1:18" ht="18" customHeight="1" x14ac:dyDescent="0.15">
      <c r="A76" s="85"/>
      <c r="B76" s="86"/>
      <c r="C76" s="92" t="s">
        <v>184</v>
      </c>
      <c r="D76" s="119"/>
      <c r="E76" s="78"/>
      <c r="M76" s="55"/>
      <c r="N76" s="335"/>
      <c r="O76" s="335"/>
      <c r="P76" s="335"/>
      <c r="Q76" s="335"/>
      <c r="R76" s="335"/>
    </row>
    <row r="77" spans="1:18" ht="18" customHeight="1" x14ac:dyDescent="0.15">
      <c r="A77" s="316" t="s">
        <v>199</v>
      </c>
      <c r="B77" s="317"/>
      <c r="C77" s="92" t="s">
        <v>200</v>
      </c>
      <c r="D77" s="119"/>
      <c r="E77" s="78"/>
      <c r="N77" s="335"/>
      <c r="O77" s="335"/>
      <c r="P77" s="335"/>
      <c r="Q77" s="335"/>
      <c r="R77" s="335"/>
    </row>
    <row r="78" spans="1:18" ht="18" customHeight="1" x14ac:dyDescent="0.15">
      <c r="A78" s="318" t="s">
        <v>201</v>
      </c>
      <c r="B78" s="319"/>
      <c r="C78" s="92" t="s">
        <v>188</v>
      </c>
      <c r="D78" s="119"/>
      <c r="E78" s="78"/>
      <c r="N78" s="335"/>
      <c r="O78" s="335"/>
      <c r="P78" s="335"/>
      <c r="Q78" s="335"/>
      <c r="R78" s="335"/>
    </row>
    <row r="79" spans="1:18" ht="18" customHeight="1" x14ac:dyDescent="0.15">
      <c r="A79" s="198" t="str">
        <f>申込にあたっての注意事項!$C$81</f>
        <v>主任監督員</v>
      </c>
      <c r="B79" s="72"/>
      <c r="C79" s="90" t="s">
        <v>181</v>
      </c>
      <c r="D79" s="220"/>
      <c r="E79" s="78"/>
      <c r="F79" s="90"/>
      <c r="G79" s="90"/>
      <c r="H79" s="90"/>
      <c r="I79" s="90"/>
      <c r="J79" s="90"/>
      <c r="M79" s="141"/>
      <c r="N79" s="335"/>
      <c r="O79" s="335"/>
      <c r="P79" s="335"/>
      <c r="Q79" s="335"/>
      <c r="R79" s="335"/>
    </row>
    <row r="80" spans="1:18" ht="18" customHeight="1" x14ac:dyDescent="0.15">
      <c r="A80" s="94"/>
      <c r="B80" s="95"/>
      <c r="C80" s="91" t="s">
        <v>93</v>
      </c>
      <c r="D80" s="119"/>
      <c r="E80" s="78"/>
      <c r="M80" s="141"/>
      <c r="N80" s="169"/>
      <c r="O80" s="170"/>
      <c r="P80" s="170"/>
      <c r="Q80" s="170"/>
      <c r="R80" s="170"/>
    </row>
    <row r="81" spans="1:19" ht="18" customHeight="1" x14ac:dyDescent="0.15">
      <c r="A81" s="221"/>
      <c r="B81" s="222"/>
      <c r="C81" s="92" t="s">
        <v>184</v>
      </c>
      <c r="D81" s="119"/>
      <c r="E81" s="78"/>
      <c r="S81"/>
    </row>
    <row r="82" spans="1:19" ht="18" customHeight="1" x14ac:dyDescent="0.15">
      <c r="A82" s="321" t="s">
        <v>199</v>
      </c>
      <c r="B82" s="322"/>
      <c r="C82" s="92" t="s">
        <v>200</v>
      </c>
      <c r="D82" s="119"/>
      <c r="E82" s="78"/>
      <c r="M82" s="55"/>
      <c r="N82" s="170"/>
      <c r="O82" s="170"/>
      <c r="P82" s="170"/>
      <c r="Q82" s="170"/>
      <c r="R82" s="170"/>
      <c r="S82"/>
    </row>
    <row r="83" spans="1:19" ht="18" customHeight="1" x14ac:dyDescent="0.15">
      <c r="A83" s="318" t="s">
        <v>201</v>
      </c>
      <c r="B83" s="319"/>
      <c r="C83" s="92" t="s">
        <v>188</v>
      </c>
      <c r="D83" s="119"/>
      <c r="E83" s="78"/>
      <c r="M83" s="141" t="s">
        <v>202</v>
      </c>
      <c r="N83" s="142" t="s">
        <v>203</v>
      </c>
      <c r="O83" s="170"/>
      <c r="P83" s="170"/>
      <c r="Q83" s="170"/>
      <c r="R83" s="170"/>
      <c r="S83"/>
    </row>
    <row r="84" spans="1:19" ht="18" customHeight="1" x14ac:dyDescent="0.15">
      <c r="A84" s="198" t="str">
        <f>申込にあたっての注意事項!$C$82</f>
        <v>監督員</v>
      </c>
      <c r="B84" s="168"/>
      <c r="C84" s="92" t="s">
        <v>181</v>
      </c>
      <c r="D84" s="220"/>
      <c r="E84" s="78"/>
      <c r="F84" s="90"/>
      <c r="G84" s="90"/>
      <c r="H84" s="90"/>
      <c r="I84" s="90"/>
      <c r="J84" s="90"/>
      <c r="N84" s="335" t="str">
        <f>"『"&amp;$A$73&amp;"』に記載の部署に属さず他事務所、他部署に所属される職員様や、例えば発注者支援業務に携わる方は、その所属する会社、団体に直接ご連絡可能なその代表電話番号、住所、あるいはWebサイトURL等をご記入ください。"</f>
        <v>『2-2.担当職員』に記載の部署に属さず他事務所、他部署に所属される職員様や、例えば発注者支援業務に携わる方は、その所属する会社、団体に直接ご連絡可能なその代表電話番号、住所、あるいはWebサイトURL等をご記入ください。</v>
      </c>
      <c r="O84" s="335"/>
      <c r="P84" s="335"/>
      <c r="Q84" s="335"/>
      <c r="R84" s="335"/>
      <c r="S84"/>
    </row>
    <row r="85" spans="1:19" ht="18" customHeight="1" x14ac:dyDescent="0.15">
      <c r="A85" s="120"/>
      <c r="B85" s="121"/>
      <c r="C85" s="92" t="s">
        <v>191</v>
      </c>
      <c r="D85" s="119"/>
      <c r="E85" s="78"/>
      <c r="N85" s="335"/>
      <c r="O85" s="335"/>
      <c r="P85" s="335"/>
      <c r="Q85" s="335"/>
      <c r="R85" s="335"/>
    </row>
    <row r="86" spans="1:19" ht="18" customHeight="1" x14ac:dyDescent="0.15">
      <c r="A86" s="221"/>
      <c r="B86" s="222"/>
      <c r="C86" s="92" t="s">
        <v>184</v>
      </c>
      <c r="D86" s="119"/>
      <c r="E86" s="78"/>
      <c r="N86" s="335"/>
      <c r="O86" s="335"/>
      <c r="P86" s="335"/>
      <c r="Q86" s="335"/>
      <c r="R86" s="335"/>
    </row>
    <row r="87" spans="1:19" ht="18" customHeight="1" x14ac:dyDescent="0.15">
      <c r="A87" s="321" t="s">
        <v>199</v>
      </c>
      <c r="B87" s="322"/>
      <c r="C87" s="92" t="s">
        <v>200</v>
      </c>
      <c r="D87" s="119"/>
      <c r="E87" s="78"/>
      <c r="N87" s="335"/>
      <c r="O87" s="335"/>
      <c r="P87" s="335"/>
      <c r="Q87" s="335"/>
      <c r="R87" s="335"/>
    </row>
    <row r="88" spans="1:19" ht="18" customHeight="1" x14ac:dyDescent="0.15">
      <c r="A88" s="318" t="s">
        <v>201</v>
      </c>
      <c r="B88" s="319"/>
      <c r="C88" s="92" t="s">
        <v>188</v>
      </c>
      <c r="D88" s="119"/>
      <c r="E88" s="78"/>
      <c r="N88" s="335"/>
      <c r="O88" s="335"/>
      <c r="P88" s="335"/>
      <c r="Q88" s="335"/>
      <c r="R88" s="335"/>
    </row>
    <row r="89" spans="1:19" ht="18" customHeight="1" x14ac:dyDescent="0.15">
      <c r="A89" s="198" t="str">
        <f>申込にあたっての注意事項!$C$79</f>
        <v>現場技術員</v>
      </c>
      <c r="B89" s="168"/>
      <c r="C89" s="125" t="s">
        <v>181</v>
      </c>
      <c r="D89" s="220"/>
      <c r="E89" s="78"/>
      <c r="F89" s="90"/>
      <c r="G89" s="90"/>
      <c r="H89" s="90"/>
      <c r="I89" s="90"/>
      <c r="J89" s="90"/>
      <c r="N89" s="335"/>
      <c r="O89" s="335"/>
      <c r="P89" s="335"/>
      <c r="Q89" s="335"/>
      <c r="R89" s="335"/>
    </row>
    <row r="90" spans="1:19" ht="18" customHeight="1" x14ac:dyDescent="0.15">
      <c r="A90" s="85" t="str">
        <f>申込にあたっての注意事項!$D$79</f>
        <v>　</v>
      </c>
      <c r="B90" s="121"/>
      <c r="C90" s="125" t="s">
        <v>191</v>
      </c>
      <c r="D90" s="119"/>
      <c r="E90" s="78"/>
      <c r="N90" s="335"/>
      <c r="O90" s="335"/>
      <c r="P90" s="335"/>
      <c r="Q90" s="335"/>
      <c r="R90" s="335"/>
    </row>
    <row r="91" spans="1:19" ht="18" customHeight="1" x14ac:dyDescent="0.15">
      <c r="A91" s="120"/>
      <c r="B91" s="121"/>
      <c r="C91" s="125" t="s">
        <v>184</v>
      </c>
      <c r="D91" s="119"/>
      <c r="E91" s="78"/>
      <c r="N91" s="335"/>
      <c r="O91" s="335"/>
      <c r="P91" s="335"/>
      <c r="Q91" s="335"/>
      <c r="R91" s="335"/>
    </row>
    <row r="92" spans="1:19" ht="18" customHeight="1" x14ac:dyDescent="0.15">
      <c r="A92" s="316" t="s">
        <v>199</v>
      </c>
      <c r="B92" s="317"/>
      <c r="C92" s="125" t="s">
        <v>200</v>
      </c>
      <c r="D92" s="119"/>
      <c r="E92" s="78"/>
      <c r="N92" s="335"/>
      <c r="O92" s="335"/>
      <c r="P92" s="335"/>
      <c r="Q92" s="335"/>
      <c r="R92" s="335"/>
    </row>
    <row r="93" spans="1:19" ht="18" customHeight="1" x14ac:dyDescent="0.15">
      <c r="A93" s="318" t="s">
        <v>201</v>
      </c>
      <c r="B93" s="319"/>
      <c r="C93" s="125" t="s">
        <v>188</v>
      </c>
      <c r="D93" s="119"/>
      <c r="E93" s="78"/>
      <c r="N93" s="335"/>
      <c r="O93" s="335"/>
      <c r="P93" s="335"/>
      <c r="Q93" s="335"/>
      <c r="R93" s="335"/>
    </row>
    <row r="94" spans="1:19" ht="18" customHeight="1" x14ac:dyDescent="0.15">
      <c r="A94" s="71" t="str">
        <f>申込にあたっての注意事項!$C$83</f>
        <v>閲覧者</v>
      </c>
      <c r="B94" s="72"/>
      <c r="C94" s="123" t="s">
        <v>181</v>
      </c>
      <c r="D94" s="220"/>
      <c r="E94" s="78"/>
      <c r="F94" s="90"/>
      <c r="G94" s="90"/>
      <c r="H94" s="90"/>
      <c r="I94" s="90"/>
      <c r="J94" s="90"/>
      <c r="N94" s="335"/>
      <c r="O94" s="335"/>
      <c r="P94" s="335"/>
      <c r="Q94" s="335"/>
      <c r="R94" s="335"/>
    </row>
    <row r="95" spans="1:19" ht="18" customHeight="1" x14ac:dyDescent="0.15">
      <c r="A95" s="85" t="str">
        <f>申込にあたっての注意事項!$D$83</f>
        <v>※文書の決裁は行いません</v>
      </c>
      <c r="B95" s="86"/>
      <c r="C95" s="124" t="s">
        <v>93</v>
      </c>
      <c r="D95" s="119"/>
      <c r="E95" s="78"/>
    </row>
    <row r="96" spans="1:19" ht="18" customHeight="1" x14ac:dyDescent="0.15">
      <c r="A96" s="85"/>
      <c r="B96" s="86"/>
      <c r="C96" s="125" t="s">
        <v>184</v>
      </c>
      <c r="D96" s="119"/>
      <c r="E96" s="78"/>
    </row>
    <row r="97" spans="1:5" ht="18" customHeight="1" x14ac:dyDescent="0.15">
      <c r="A97" s="316" t="s">
        <v>199</v>
      </c>
      <c r="B97" s="317"/>
      <c r="C97" s="92" t="s">
        <v>200</v>
      </c>
      <c r="D97" s="143"/>
      <c r="E97" s="126"/>
    </row>
    <row r="98" spans="1:5" ht="18" customHeight="1" x14ac:dyDescent="0.15">
      <c r="A98" s="318" t="s">
        <v>201</v>
      </c>
      <c r="B98" s="319"/>
      <c r="C98" s="92" t="s">
        <v>188</v>
      </c>
      <c r="D98" s="144"/>
      <c r="E98" s="127"/>
    </row>
    <row r="99" spans="1:5" ht="18" customHeight="1" x14ac:dyDescent="0.15">
      <c r="A99" s="315" t="s">
        <v>204</v>
      </c>
      <c r="B99" s="315"/>
      <c r="C99" s="315"/>
      <c r="D99" s="315"/>
      <c r="E99" s="315"/>
    </row>
    <row r="100" spans="1:5" ht="18" customHeight="1" x14ac:dyDescent="0.15">
      <c r="A100" s="96"/>
      <c r="B100" s="96"/>
      <c r="C100" s="96"/>
      <c r="D100" s="96"/>
      <c r="E100" s="96"/>
    </row>
    <row r="101" spans="1:5" ht="15" customHeight="1" x14ac:dyDescent="0.15">
      <c r="A101" s="96" t="s">
        <v>252</v>
      </c>
      <c r="B101" s="96"/>
      <c r="C101" s="96"/>
      <c r="D101" s="96"/>
      <c r="E101" s="96"/>
    </row>
    <row r="102" spans="1:5" ht="15" customHeight="1" x14ac:dyDescent="0.15">
      <c r="A102" s="98" t="s">
        <v>205</v>
      </c>
      <c r="B102" s="99"/>
      <c r="C102" s="100"/>
      <c r="D102" s="101"/>
      <c r="E102" s="100"/>
    </row>
    <row r="103" spans="1:5" ht="21.75" customHeight="1" x14ac:dyDescent="0.15">
      <c r="A103" s="361" t="s">
        <v>209</v>
      </c>
      <c r="B103" s="362"/>
      <c r="C103" s="363"/>
      <c r="D103" s="102" t="b">
        <v>0</v>
      </c>
      <c r="E103" s="103"/>
    </row>
    <row r="104" spans="1:5" ht="25.5" customHeight="1" x14ac:dyDescent="0.15">
      <c r="A104" s="104"/>
      <c r="B104" s="105"/>
      <c r="C104" s="106"/>
      <c r="D104" s="313" t="s">
        <v>248</v>
      </c>
      <c r="E104" s="314"/>
    </row>
    <row r="105" spans="1:5" ht="20.25" customHeight="1" x14ac:dyDescent="0.15">
      <c r="A105" s="96"/>
      <c r="B105" s="96"/>
      <c r="C105" s="96"/>
      <c r="D105" s="146"/>
      <c r="E105" s="147"/>
    </row>
    <row r="106" spans="1:5" ht="15" hidden="1" customHeight="1" x14ac:dyDescent="0.15">
      <c r="A106" s="93" t="s">
        <v>253</v>
      </c>
      <c r="B106" s="96"/>
      <c r="C106" s="96"/>
      <c r="E106" s="96"/>
    </row>
    <row r="107" spans="1:5" ht="69" hidden="1" customHeight="1" x14ac:dyDescent="0.15">
      <c r="A107" s="308" t="s">
        <v>254</v>
      </c>
      <c r="B107" s="309"/>
      <c r="C107" s="310"/>
      <c r="D107" s="311"/>
      <c r="E107" s="312"/>
    </row>
    <row r="108" spans="1:5" ht="20.25" customHeight="1" x14ac:dyDescent="0.15">
      <c r="A108" s="96"/>
      <c r="B108" s="96"/>
      <c r="C108" s="96"/>
      <c r="D108" s="146"/>
      <c r="E108" s="147"/>
    </row>
    <row r="109" spans="1:5" ht="20.25" customHeight="1" x14ac:dyDescent="0.15">
      <c r="A109" s="97" t="s">
        <v>206</v>
      </c>
      <c r="B109" s="171" t="s">
        <v>207</v>
      </c>
      <c r="C109" s="96"/>
      <c r="D109" s="146"/>
      <c r="E109" s="147"/>
    </row>
    <row r="110" spans="1:5" ht="20.25" customHeight="1" x14ac:dyDescent="0.15">
      <c r="A110" s="96"/>
      <c r="B110" s="171" t="s">
        <v>208</v>
      </c>
      <c r="C110" s="96"/>
      <c r="D110" s="146"/>
      <c r="E110" s="147"/>
    </row>
    <row r="111" spans="1:5" ht="20.25" customHeight="1" x14ac:dyDescent="0.15">
      <c r="A111" s="96"/>
      <c r="B111" s="171" t="s">
        <v>213</v>
      </c>
      <c r="C111" s="96"/>
      <c r="D111" s="146"/>
      <c r="E111" s="147"/>
    </row>
    <row r="112" spans="1:5" ht="7.5" customHeight="1" x14ac:dyDescent="0.15">
      <c r="A112" s="96"/>
      <c r="B112" s="96"/>
      <c r="C112" s="96"/>
      <c r="D112" s="146"/>
      <c r="E112" s="147"/>
    </row>
    <row r="113" spans="1:5" ht="15" customHeight="1" x14ac:dyDescent="0.15">
      <c r="A113" s="97"/>
      <c r="B113" s="346" t="str">
        <f>HYPERLINK(申込にあたっての注意事項!$C$130,申込にあたっての注意事項!$C$131)</f>
        <v>こちらをクリックすると送信用Webフォームが開きます</v>
      </c>
      <c r="C113" s="346"/>
      <c r="D113" s="346"/>
      <c r="E113" s="346"/>
    </row>
    <row r="115" spans="1:5" ht="15" customHeight="1" x14ac:dyDescent="0.15">
      <c r="E115" s="177" t="str">
        <f>"ブリッジ名："&amp;申込にあたっての注意事項!$C$135</f>
        <v>ブリッジ名：V7本四高速工事</v>
      </c>
    </row>
  </sheetData>
  <mergeCells count="51">
    <mergeCell ref="B113:E113"/>
    <mergeCell ref="A40:E40"/>
    <mergeCell ref="A4:E4"/>
    <mergeCell ref="A66:E66"/>
    <mergeCell ref="A15:C15"/>
    <mergeCell ref="A18:C18"/>
    <mergeCell ref="A16:C16"/>
    <mergeCell ref="A17:C17"/>
    <mergeCell ref="A29:A30"/>
    <mergeCell ref="A24:C24"/>
    <mergeCell ref="A12:C12"/>
    <mergeCell ref="A49:B49"/>
    <mergeCell ref="A50:B50"/>
    <mergeCell ref="A54:B54"/>
    <mergeCell ref="A65:B65"/>
    <mergeCell ref="A103:C103"/>
    <mergeCell ref="M25:O25"/>
    <mergeCell ref="M29:O29"/>
    <mergeCell ref="M5:U7"/>
    <mergeCell ref="M8:U9"/>
    <mergeCell ref="M19:U22"/>
    <mergeCell ref="N47:R49"/>
    <mergeCell ref="N52:R55"/>
    <mergeCell ref="A60:B60"/>
    <mergeCell ref="A55:B55"/>
    <mergeCell ref="A64:B64"/>
    <mergeCell ref="A59:B59"/>
    <mergeCell ref="N75:R79"/>
    <mergeCell ref="A88:B88"/>
    <mergeCell ref="A92:B92"/>
    <mergeCell ref="A83:B83"/>
    <mergeCell ref="A77:B77"/>
    <mergeCell ref="A78:B78"/>
    <mergeCell ref="A82:B82"/>
    <mergeCell ref="N84:R94"/>
    <mergeCell ref="B37:D37"/>
    <mergeCell ref="B38:D38"/>
    <mergeCell ref="B39:D39"/>
    <mergeCell ref="A93:B93"/>
    <mergeCell ref="A87:B87"/>
    <mergeCell ref="A41:E41"/>
    <mergeCell ref="A42:E42"/>
    <mergeCell ref="A43:E43"/>
    <mergeCell ref="A69:C69"/>
    <mergeCell ref="C73:E73"/>
    <mergeCell ref="A107:C107"/>
    <mergeCell ref="D107:E107"/>
    <mergeCell ref="D104:E104"/>
    <mergeCell ref="A99:E99"/>
    <mergeCell ref="A97:B97"/>
    <mergeCell ref="A98:B98"/>
  </mergeCells>
  <phoneticPr fontId="2"/>
  <conditionalFormatting sqref="D13">
    <cfRule type="expression" dxfId="159" priority="156">
      <formula>AND(D13&lt;&gt;"", J13=1)</formula>
    </cfRule>
    <cfRule type="expression" dxfId="158" priority="159">
      <formula>AND(D13&lt;&gt;"", G13=1)</formula>
    </cfRule>
    <cfRule type="expression" dxfId="157" priority="155">
      <formula>AND(D13&lt;&gt;"",E13&lt;&gt;"")</formula>
    </cfRule>
    <cfRule type="expression" dxfId="156" priority="158">
      <formula>AND(D13&lt;&gt;"", H13=1)</formula>
    </cfRule>
    <cfRule type="expression" dxfId="155" priority="160">
      <formula>AND(D13&lt;&gt;"", F13=1)</formula>
    </cfRule>
    <cfRule type="expression" dxfId="154" priority="157">
      <formula>AND(D13&lt;&gt;"", I13=1)</formula>
    </cfRule>
  </conditionalFormatting>
  <conditionalFormatting sqref="D46">
    <cfRule type="expression" dxfId="153" priority="140">
      <formula>AND(D46&lt;&gt;"", J46=1)</formula>
    </cfRule>
    <cfRule type="expression" dxfId="152" priority="143">
      <formula>AND(D46&lt;&gt;"", G46=1)</formula>
    </cfRule>
    <cfRule type="expression" dxfId="151" priority="144">
      <formula>AND(D46&lt;&gt;"", F46=1)</formula>
    </cfRule>
    <cfRule type="expression" dxfId="150" priority="134">
      <formula>AND(D46&lt;&gt;"",E46&lt;&gt;"")</formula>
    </cfRule>
    <cfRule type="expression" dxfId="149" priority="141">
      <formula>AND(D46&lt;&gt;"", I46=1)</formula>
    </cfRule>
    <cfRule type="expression" dxfId="148" priority="142">
      <formula>AND(D46&lt;&gt;"", H46=1)</formula>
    </cfRule>
  </conditionalFormatting>
  <conditionalFormatting sqref="D51">
    <cfRule type="expression" dxfId="147" priority="128">
      <formula>AND(D51&lt;&gt;"", F51=1)</formula>
    </cfRule>
    <cfRule type="expression" dxfId="146" priority="118">
      <formula>AND(D51&lt;&gt;"",E51&lt;&gt;"")</formula>
    </cfRule>
    <cfRule type="expression" dxfId="145" priority="127">
      <formula>AND(D51&lt;&gt;"", G51=1)</formula>
    </cfRule>
    <cfRule type="expression" dxfId="144" priority="124">
      <formula>AND(D51&lt;&gt;"", J51=1)</formula>
    </cfRule>
    <cfRule type="expression" dxfId="143" priority="125">
      <formula>AND(D51&lt;&gt;"", I51=1)</formula>
    </cfRule>
    <cfRule type="expression" dxfId="142" priority="126">
      <formula>AND(D51&lt;&gt;"", H51=1)</formula>
    </cfRule>
  </conditionalFormatting>
  <conditionalFormatting sqref="D56">
    <cfRule type="expression" dxfId="141" priority="111">
      <formula>AND(D56&lt;&gt;"", G56=1)</formula>
    </cfRule>
    <cfRule type="expression" dxfId="140" priority="109">
      <formula>AND(D56&lt;&gt;"", I56=1)</formula>
    </cfRule>
    <cfRule type="expression" dxfId="139" priority="108">
      <formula>AND(D56&lt;&gt;"", J56=1)</formula>
    </cfRule>
    <cfRule type="expression" dxfId="138" priority="110">
      <formula>AND(D56&lt;&gt;"", H56=1)</formula>
    </cfRule>
    <cfRule type="expression" dxfId="137" priority="112">
      <formula>AND(D56&lt;&gt;"", F56=1)</formula>
    </cfRule>
    <cfRule type="expression" dxfId="136" priority="102">
      <formula>AND(D56&lt;&gt;"",E56&lt;&gt;"")</formula>
    </cfRule>
  </conditionalFormatting>
  <conditionalFormatting sqref="D61">
    <cfRule type="expression" dxfId="135" priority="94">
      <formula>AND(D61&lt;&gt;"", H61=1)</formula>
    </cfRule>
    <cfRule type="expression" dxfId="134" priority="93">
      <formula>AND(D61&lt;&gt;"", I61=1)</formula>
    </cfRule>
    <cfRule type="expression" dxfId="133" priority="86">
      <formula>AND(D61&lt;&gt;"",E61&lt;&gt;"")</formula>
    </cfRule>
    <cfRule type="expression" dxfId="132" priority="92">
      <formula>AND(D61&lt;&gt;"", J61=1)</formula>
    </cfRule>
    <cfRule type="expression" dxfId="131" priority="96">
      <formula>AND(D61&lt;&gt;"", F61=1)</formula>
    </cfRule>
    <cfRule type="expression" dxfId="130" priority="95">
      <formula>AND(D61&lt;&gt;"", G61=1)</formula>
    </cfRule>
  </conditionalFormatting>
  <conditionalFormatting sqref="D74">
    <cfRule type="expression" dxfId="129" priority="76">
      <formula>AND(D74&lt;&gt;"", J74=1)</formula>
    </cfRule>
    <cfRule type="expression" dxfId="128" priority="80">
      <formula>AND(D74&lt;&gt;"", F74=1)</formula>
    </cfRule>
    <cfRule type="expression" dxfId="127" priority="70">
      <formula>AND(D74&lt;&gt;"",E74&lt;&gt;"")</formula>
    </cfRule>
    <cfRule type="expression" dxfId="126" priority="79">
      <formula>AND(D74&lt;&gt;"", G74=1)</formula>
    </cfRule>
    <cfRule type="expression" dxfId="125" priority="78">
      <formula>AND(D74&lt;&gt;"", H74=1)</formula>
    </cfRule>
    <cfRule type="expression" dxfId="124" priority="77">
      <formula>AND(D74&lt;&gt;"", I74=1)</formula>
    </cfRule>
  </conditionalFormatting>
  <conditionalFormatting sqref="D79">
    <cfRule type="expression" dxfId="123" priority="64">
      <formula>AND(D79&lt;&gt;"", F79=1)</formula>
    </cfRule>
    <cfRule type="expression" dxfId="122" priority="61">
      <formula>AND(D79&lt;&gt;"", I79=1)</formula>
    </cfRule>
    <cfRule type="expression" dxfId="121" priority="54">
      <formula>AND(D79&lt;&gt;"",E79&lt;&gt;"")</formula>
    </cfRule>
    <cfRule type="expression" dxfId="120" priority="62">
      <formula>AND(D79&lt;&gt;"", H79=1)</formula>
    </cfRule>
    <cfRule type="expression" dxfId="119" priority="60">
      <formula>AND(D79&lt;&gt;"", J79=1)</formula>
    </cfRule>
    <cfRule type="expression" dxfId="118" priority="63">
      <formula>AND(D79&lt;&gt;"", G79=1)</formula>
    </cfRule>
  </conditionalFormatting>
  <conditionalFormatting sqref="D84">
    <cfRule type="expression" dxfId="117" priority="38">
      <formula>AND(D84&lt;&gt;"",E84&lt;&gt;"")</formula>
    </cfRule>
    <cfRule type="expression" dxfId="116" priority="45">
      <formula>AND(D84&lt;&gt;"", I84=1)</formula>
    </cfRule>
    <cfRule type="expression" dxfId="115" priority="46">
      <formula>AND(D84&lt;&gt;"", H84=1)</formula>
    </cfRule>
    <cfRule type="expression" dxfId="114" priority="47">
      <formula>AND(D84&lt;&gt;"", G84=1)</formula>
    </cfRule>
    <cfRule type="expression" dxfId="113" priority="48">
      <formula>AND(D84&lt;&gt;"", F84=1)</formula>
    </cfRule>
    <cfRule type="expression" dxfId="112" priority="44">
      <formula>AND(D84&lt;&gt;"", J84=1)</formula>
    </cfRule>
  </conditionalFormatting>
  <conditionalFormatting sqref="D89">
    <cfRule type="expression" dxfId="111" priority="28">
      <formula>AND(D89&lt;&gt;"", J89=1)</formula>
    </cfRule>
    <cfRule type="expression" dxfId="110" priority="29">
      <formula>AND(D89&lt;&gt;"", I89=1)</formula>
    </cfRule>
    <cfRule type="expression" dxfId="109" priority="32">
      <formula>AND(D89&lt;&gt;"", F89=1)</formula>
    </cfRule>
    <cfRule type="expression" dxfId="108" priority="31">
      <formula>AND(D89&lt;&gt;"", G89=1)</formula>
    </cfRule>
    <cfRule type="expression" dxfId="107" priority="30">
      <formula>AND(D89&lt;&gt;"", H89=1)</formula>
    </cfRule>
    <cfRule type="expression" dxfId="106" priority="22">
      <formula>AND(D89&lt;&gt;"",E89&lt;&gt;"")</formula>
    </cfRule>
  </conditionalFormatting>
  <conditionalFormatting sqref="D94">
    <cfRule type="expression" dxfId="105" priority="15">
      <formula>AND(D94&lt;&gt;"", G94=1)</formula>
    </cfRule>
    <cfRule type="expression" dxfId="104" priority="14">
      <formula>AND(D94&lt;&gt;"", H94=1)</formula>
    </cfRule>
    <cfRule type="expression" dxfId="103" priority="13">
      <formula>AND(D94&lt;&gt;"", I94=1)</formula>
    </cfRule>
    <cfRule type="expression" dxfId="102" priority="12">
      <formula>AND(D94&lt;&gt;"", J94=1)</formula>
    </cfRule>
    <cfRule type="expression" dxfId="101" priority="6">
      <formula>AND(D94&lt;&gt;"",E94&lt;&gt;"")</formula>
    </cfRule>
    <cfRule type="expression" dxfId="100" priority="16">
      <formula>AND(D94&lt;&gt;"", F94=1)</formula>
    </cfRule>
  </conditionalFormatting>
  <conditionalFormatting sqref="E13">
    <cfRule type="expression" dxfId="99" priority="145">
      <formula>AND(D13&lt;&gt;"", E13&lt;&gt;"", J13=1)</formula>
    </cfRule>
    <cfRule type="expression" dxfId="98" priority="147">
      <formula>AND(D13&lt;&gt;"", E13&lt;&gt;"", H13=1)</formula>
    </cfRule>
    <cfRule type="expression" dxfId="97" priority="148">
      <formula>AND(D13&lt;&gt;"", E13&lt;&gt;"", G13=1)</formula>
    </cfRule>
    <cfRule type="expression" dxfId="96" priority="149">
      <formula>AND(D13&lt;&gt;"", E13&lt;&gt;"", F13=1)</formula>
    </cfRule>
    <cfRule type="expression" dxfId="95" priority="146">
      <formula>AND(D13&lt;&gt;"", E13&lt;&gt;"", I13=1)</formula>
    </cfRule>
  </conditionalFormatting>
  <conditionalFormatting sqref="E46">
    <cfRule type="expression" dxfId="94" priority="136">
      <formula>AND(D46&lt;&gt;"", E46&lt;&gt;"", I46=1)</formula>
    </cfRule>
    <cfRule type="expression" dxfId="93" priority="137">
      <formula>AND(D46&lt;&gt;"", E46&lt;&gt;"", H46=1)</formula>
    </cfRule>
    <cfRule type="expression" dxfId="92" priority="138">
      <formula>AND(D46&lt;&gt;"", E46&lt;&gt;"", G46=1)</formula>
    </cfRule>
    <cfRule type="expression" dxfId="91" priority="139">
      <formula>AND(D46&lt;&gt;"", E46&lt;&gt;"", F46=1)</formula>
    </cfRule>
    <cfRule type="expression" dxfId="90" priority="135">
      <formula>AND(D46&lt;&gt;"", E46&lt;&gt;"", J46=1)</formula>
    </cfRule>
  </conditionalFormatting>
  <conditionalFormatting sqref="E51">
    <cfRule type="expression" dxfId="89" priority="121">
      <formula>AND(D51&lt;&gt;"", E51&lt;&gt;"", H51=1)</formula>
    </cfRule>
    <cfRule type="expression" dxfId="88" priority="122">
      <formula>AND(D51&lt;&gt;"", E51&lt;&gt;"", G51=1)</formula>
    </cfRule>
    <cfRule type="expression" dxfId="87" priority="123">
      <formula>AND(D51&lt;&gt;"", E51&lt;&gt;"", F51=1)</formula>
    </cfRule>
    <cfRule type="expression" dxfId="86" priority="119">
      <formula>AND(D51&lt;&gt;"", E51&lt;&gt;"", J51=1)</formula>
    </cfRule>
    <cfRule type="expression" dxfId="85" priority="120">
      <formula>AND(D51&lt;&gt;"", E51&lt;&gt;"", I51=1)</formula>
    </cfRule>
  </conditionalFormatting>
  <conditionalFormatting sqref="E56">
    <cfRule type="expression" dxfId="84" priority="103">
      <formula>AND(D56&lt;&gt;"", E56&lt;&gt;"", J56=1)</formula>
    </cfRule>
    <cfRule type="expression" dxfId="83" priority="104">
      <formula>AND(D56&lt;&gt;"", E56&lt;&gt;"", I56=1)</formula>
    </cfRule>
    <cfRule type="expression" dxfId="82" priority="105">
      <formula>AND(D56&lt;&gt;"", E56&lt;&gt;"", H56=1)</formula>
    </cfRule>
    <cfRule type="expression" dxfId="81" priority="106">
      <formula>AND(D56&lt;&gt;"", E56&lt;&gt;"", G56=1)</formula>
    </cfRule>
    <cfRule type="expression" dxfId="80" priority="107">
      <formula>AND(D56&lt;&gt;"", E56&lt;&gt;"", F56=1)</formula>
    </cfRule>
  </conditionalFormatting>
  <conditionalFormatting sqref="E61">
    <cfRule type="expression" dxfId="79" priority="89">
      <formula>AND(D61&lt;&gt;"", E61&lt;&gt;"", H61=1)</formula>
    </cfRule>
    <cfRule type="expression" dxfId="78" priority="90">
      <formula>AND(D61&lt;&gt;"", E61&lt;&gt;"", G61=1)</formula>
    </cfRule>
    <cfRule type="expression" dxfId="77" priority="91">
      <formula>AND(D61&lt;&gt;"", E61&lt;&gt;"", F61=1)</formula>
    </cfRule>
    <cfRule type="expression" dxfId="76" priority="87">
      <formula>AND(D61&lt;&gt;"", E61&lt;&gt;"", J61=1)</formula>
    </cfRule>
    <cfRule type="expression" dxfId="75" priority="88">
      <formula>AND(D61&lt;&gt;"", E61&lt;&gt;"", I61=1)</formula>
    </cfRule>
  </conditionalFormatting>
  <conditionalFormatting sqref="E74">
    <cfRule type="expression" dxfId="74" priority="71">
      <formula>AND(D74&lt;&gt;"", E74&lt;&gt;"", J74=1)</formula>
    </cfRule>
    <cfRule type="expression" dxfId="73" priority="72">
      <formula>AND(D74&lt;&gt;"", E74&lt;&gt;"", I74=1)</formula>
    </cfRule>
    <cfRule type="expression" dxfId="72" priority="73">
      <formula>AND(D74&lt;&gt;"", E74&lt;&gt;"", H74=1)</formula>
    </cfRule>
    <cfRule type="expression" dxfId="71" priority="74">
      <formula>AND(D74&lt;&gt;"", E74&lt;&gt;"", G74=1)</formula>
    </cfRule>
    <cfRule type="expression" dxfId="70" priority="75">
      <formula>AND(D74&lt;&gt;"", E74&lt;&gt;"", F74=1)</formula>
    </cfRule>
  </conditionalFormatting>
  <conditionalFormatting sqref="E79">
    <cfRule type="expression" dxfId="69" priority="58">
      <formula>AND(D79&lt;&gt;"", E79&lt;&gt;"", G79=1)</formula>
    </cfRule>
    <cfRule type="expression" dxfId="68" priority="59">
      <formula>AND(D79&lt;&gt;"", E79&lt;&gt;"", F79=1)</formula>
    </cfRule>
    <cfRule type="expression" dxfId="67" priority="56">
      <formula>AND(D79&lt;&gt;"", E79&lt;&gt;"", I79=1)</formula>
    </cfRule>
    <cfRule type="expression" dxfId="66" priority="55">
      <formula>AND(D79&lt;&gt;"", E79&lt;&gt;"", J79=1)</formula>
    </cfRule>
    <cfRule type="expression" dxfId="65" priority="57">
      <formula>AND(D79&lt;&gt;"", E79&lt;&gt;"", H79=1)</formula>
    </cfRule>
  </conditionalFormatting>
  <conditionalFormatting sqref="E84">
    <cfRule type="expression" dxfId="64" priority="41">
      <formula>AND(D84&lt;&gt;"", E84&lt;&gt;"", H84=1)</formula>
    </cfRule>
    <cfRule type="expression" dxfId="63" priority="42">
      <formula>AND(D84&lt;&gt;"", E84&lt;&gt;"", G84=1)</formula>
    </cfRule>
    <cfRule type="expression" dxfId="62" priority="40">
      <formula>AND(D84&lt;&gt;"", E84&lt;&gt;"", I84=1)</formula>
    </cfRule>
    <cfRule type="expression" dxfId="61" priority="39">
      <formula>AND(D84&lt;&gt;"", E84&lt;&gt;"", J84=1)</formula>
    </cfRule>
    <cfRule type="expression" dxfId="60" priority="43">
      <formula>AND(D84&lt;&gt;"", E84&lt;&gt;"", F84=1)</formula>
    </cfRule>
  </conditionalFormatting>
  <conditionalFormatting sqref="E89">
    <cfRule type="expression" dxfId="59" priority="27">
      <formula>AND(D89&lt;&gt;"", E89&lt;&gt;"", F89=1)</formula>
    </cfRule>
    <cfRule type="expression" dxfId="58" priority="26">
      <formula>AND(D89&lt;&gt;"", E89&lt;&gt;"", G89=1)</formula>
    </cfRule>
    <cfRule type="expression" dxfId="57" priority="25">
      <formula>AND(D89&lt;&gt;"", E89&lt;&gt;"", H89=1)</formula>
    </cfRule>
    <cfRule type="expression" dxfId="56" priority="24">
      <formula>AND(D89&lt;&gt;"", E89&lt;&gt;"", I89=1)</formula>
    </cfRule>
    <cfRule type="expression" dxfId="55" priority="23">
      <formula>AND(D89&lt;&gt;"", E89&lt;&gt;"", J89=1)</formula>
    </cfRule>
  </conditionalFormatting>
  <conditionalFormatting sqref="E94">
    <cfRule type="expression" dxfId="54" priority="9">
      <formula>AND(D94&lt;&gt;"", E94&lt;&gt;"", H94=1)</formula>
    </cfRule>
    <cfRule type="expression" dxfId="53" priority="10">
      <formula>AND(D94&lt;&gt;"", E94&lt;&gt;"", G94=1)</formula>
    </cfRule>
    <cfRule type="expression" dxfId="52" priority="11">
      <formula>AND(D94&lt;&gt;"", E94&lt;&gt;"", F94=1)</formula>
    </cfRule>
    <cfRule type="expression" dxfId="51" priority="8">
      <formula>AND(D94&lt;&gt;"", E94&lt;&gt;"", I94=1)</formula>
    </cfRule>
    <cfRule type="expression" dxfId="50" priority="7">
      <formula>AND(D94&lt;&gt;"", E94&lt;&gt;"", J94=1)</formula>
    </cfRule>
  </conditionalFormatting>
  <conditionalFormatting sqref="F13">
    <cfRule type="expression" dxfId="49" priority="154">
      <formula>AND(F13=1, G13&lt;&gt;1, H13&lt;&gt;1, I13&lt;&gt;1, J13&lt;&gt;1)</formula>
    </cfRule>
  </conditionalFormatting>
  <conditionalFormatting sqref="F46">
    <cfRule type="expression" dxfId="48" priority="133">
      <formula>AND(F46=1, G46&lt;&gt;1, H46&lt;&gt;1, I46&lt;&gt;1, J46&lt;&gt;1)</formula>
    </cfRule>
  </conditionalFormatting>
  <conditionalFormatting sqref="F51">
    <cfRule type="expression" dxfId="47" priority="117">
      <formula>AND(F51=1, G51&lt;&gt;1, H51&lt;&gt;1, I51&lt;&gt;1, J51&lt;&gt;1)</formula>
    </cfRule>
  </conditionalFormatting>
  <conditionalFormatting sqref="F56">
    <cfRule type="expression" dxfId="46" priority="101">
      <formula>AND(F56=1, G56&lt;&gt;1, H56&lt;&gt;1, I56&lt;&gt;1, J56&lt;&gt;1)</formula>
    </cfRule>
  </conditionalFormatting>
  <conditionalFormatting sqref="F61">
    <cfRule type="expression" dxfId="45" priority="85">
      <formula>AND(F61=1, G61&lt;&gt;1, H61&lt;&gt;1, I61&lt;&gt;1, J61&lt;&gt;1)</formula>
    </cfRule>
  </conditionalFormatting>
  <conditionalFormatting sqref="F74">
    <cfRule type="expression" dxfId="44" priority="69">
      <formula>AND(F74=1, G74&lt;&gt;1, H74&lt;&gt;1, I74&lt;&gt;1, J74&lt;&gt;1)</formula>
    </cfRule>
  </conditionalFormatting>
  <conditionalFormatting sqref="F79">
    <cfRule type="expression" dxfId="43" priority="53">
      <formula>AND(F79=1, G79&lt;&gt;1, H79&lt;&gt;1, I79&lt;&gt;1, J79&lt;&gt;1)</formula>
    </cfRule>
  </conditionalFormatting>
  <conditionalFormatting sqref="F84">
    <cfRule type="expression" dxfId="42" priority="37">
      <formula>AND(F84=1, G84&lt;&gt;1, H84&lt;&gt;1, I84&lt;&gt;1, J84&lt;&gt;1)</formula>
    </cfRule>
  </conditionalFormatting>
  <conditionalFormatting sqref="F89">
    <cfRule type="expression" dxfId="41" priority="21">
      <formula>AND(F89=1, G89&lt;&gt;1, H89&lt;&gt;1, I89&lt;&gt;1, J89&lt;&gt;1)</formula>
    </cfRule>
  </conditionalFormatting>
  <conditionalFormatting sqref="F94">
    <cfRule type="expression" dxfId="40" priority="5">
      <formula>AND(F94=1, G94&lt;&gt;1, H94&lt;&gt;1, I94&lt;&gt;1, J94&lt;&gt;1)</formula>
    </cfRule>
  </conditionalFormatting>
  <conditionalFormatting sqref="G13">
    <cfRule type="expression" dxfId="39" priority="153">
      <formula>AND(G13=1, H13&lt;&gt;1, I13&lt;&gt;1, J13&lt;&gt;1)</formula>
    </cfRule>
  </conditionalFormatting>
  <conditionalFormatting sqref="G46">
    <cfRule type="expression" dxfId="38" priority="132">
      <formula>AND(G46=1, H46&lt;&gt;1, I46&lt;&gt;1, J46&lt;&gt;1)</formula>
    </cfRule>
  </conditionalFormatting>
  <conditionalFormatting sqref="G51">
    <cfRule type="expression" dxfId="37" priority="116">
      <formula>AND(G51=1, H51&lt;&gt;1, I51&lt;&gt;1, J51&lt;&gt;1)</formula>
    </cfRule>
  </conditionalFormatting>
  <conditionalFormatting sqref="G56">
    <cfRule type="expression" dxfId="36" priority="100">
      <formula>AND(G56=1, H56&lt;&gt;1, I56&lt;&gt;1, J56&lt;&gt;1)</formula>
    </cfRule>
  </conditionalFormatting>
  <conditionalFormatting sqref="G61">
    <cfRule type="expression" dxfId="35" priority="84">
      <formula>AND(G61=1, H61&lt;&gt;1, I61&lt;&gt;1, J61&lt;&gt;1)</formula>
    </cfRule>
  </conditionalFormatting>
  <conditionalFormatting sqref="G74">
    <cfRule type="expression" dxfId="34" priority="68">
      <formula>AND(G74=1, H74&lt;&gt;1, I74&lt;&gt;1, J74&lt;&gt;1)</formula>
    </cfRule>
  </conditionalFormatting>
  <conditionalFormatting sqref="G79">
    <cfRule type="expression" dxfId="33" priority="52">
      <formula>AND(G79=1, H79&lt;&gt;1, I79&lt;&gt;1, J79&lt;&gt;1)</formula>
    </cfRule>
  </conditionalFormatting>
  <conditionalFormatting sqref="G84">
    <cfRule type="expression" dxfId="32" priority="36">
      <formula>AND(G84=1, H84&lt;&gt;1, I84&lt;&gt;1, J84&lt;&gt;1)</formula>
    </cfRule>
  </conditionalFormatting>
  <conditionalFormatting sqref="G89">
    <cfRule type="expression" dxfId="31" priority="20">
      <formula>AND(G89=1, H89&lt;&gt;1, I89&lt;&gt;1, J89&lt;&gt;1)</formula>
    </cfRule>
  </conditionalFormatting>
  <conditionalFormatting sqref="G94">
    <cfRule type="expression" dxfId="30" priority="4">
      <formula>AND(G94=1, H94&lt;&gt;1, I94&lt;&gt;1, J94&lt;&gt;1)</formula>
    </cfRule>
  </conditionalFormatting>
  <conditionalFormatting sqref="H13">
    <cfRule type="expression" dxfId="29" priority="152">
      <formula>AND(H13=1, I13&lt;&gt;1, J13&lt;&gt;1)</formula>
    </cfRule>
  </conditionalFormatting>
  <conditionalFormatting sqref="H46">
    <cfRule type="expression" dxfId="28" priority="131">
      <formula>AND(H46=1, I46&lt;&gt;1, J46&lt;&gt;1)</formula>
    </cfRule>
  </conditionalFormatting>
  <conditionalFormatting sqref="H51">
    <cfRule type="expression" dxfId="27" priority="115">
      <formula>AND(H51=1, I51&lt;&gt;1, J51&lt;&gt;1)</formula>
    </cfRule>
  </conditionalFormatting>
  <conditionalFormatting sqref="H56">
    <cfRule type="expression" dxfId="26" priority="99">
      <formula>AND(H56=1, I56&lt;&gt;1, J56&lt;&gt;1)</formula>
    </cfRule>
  </conditionalFormatting>
  <conditionalFormatting sqref="H61">
    <cfRule type="expression" dxfId="25" priority="83">
      <formula>AND(H61=1, I61&lt;&gt;1, J61&lt;&gt;1)</formula>
    </cfRule>
  </conditionalFormatting>
  <conditionalFormatting sqref="H74">
    <cfRule type="expression" dxfId="24" priority="67">
      <formula>AND(H74=1, I74&lt;&gt;1, J74&lt;&gt;1)</formula>
    </cfRule>
  </conditionalFormatting>
  <conditionalFormatting sqref="H79">
    <cfRule type="expression" dxfId="23" priority="51">
      <formula>AND(H79=1, I79&lt;&gt;1, J79&lt;&gt;1)</formula>
    </cfRule>
  </conditionalFormatting>
  <conditionalFormatting sqref="H84">
    <cfRule type="expression" dxfId="22" priority="35">
      <formula>AND(H84=1, I84&lt;&gt;1, J84&lt;&gt;1)</formula>
    </cfRule>
  </conditionalFormatting>
  <conditionalFormatting sqref="H89">
    <cfRule type="expression" dxfId="21" priority="19">
      <formula>AND(H89=1, I89&lt;&gt;1, J89&lt;&gt;1)</formula>
    </cfRule>
  </conditionalFormatting>
  <conditionalFormatting sqref="H94">
    <cfRule type="expression" dxfId="20" priority="3">
      <formula>AND(H94=1, I94&lt;&gt;1, J94&lt;&gt;1)</formula>
    </cfRule>
  </conditionalFormatting>
  <conditionalFormatting sqref="I13">
    <cfRule type="expression" dxfId="19" priority="151">
      <formula>AND(I13=1, J13&lt;&gt;1)</formula>
    </cfRule>
  </conditionalFormatting>
  <conditionalFormatting sqref="I46">
    <cfRule type="expression" dxfId="18" priority="130">
      <formula>AND(I46=1, J46&lt;&gt;1)</formula>
    </cfRule>
  </conditionalFormatting>
  <conditionalFormatting sqref="I51">
    <cfRule type="expression" dxfId="17" priority="114">
      <formula>AND(I51=1, J51&lt;&gt;1)</formula>
    </cfRule>
  </conditionalFormatting>
  <conditionalFormatting sqref="I56">
    <cfRule type="expression" dxfId="16" priority="98">
      <formula>AND(I56=1, J56&lt;&gt;1)</formula>
    </cfRule>
  </conditionalFormatting>
  <conditionalFormatting sqref="I61">
    <cfRule type="expression" dxfId="15" priority="82">
      <formula>AND(I61=1, J61&lt;&gt;1)</formula>
    </cfRule>
  </conditionalFormatting>
  <conditionalFormatting sqref="I74">
    <cfRule type="expression" dxfId="14" priority="66">
      <formula>AND(I74=1, J74&lt;&gt;1)</formula>
    </cfRule>
  </conditionalFormatting>
  <conditionalFormatting sqref="I79">
    <cfRule type="expression" dxfId="13" priority="50">
      <formula>AND(I79=1, J79&lt;&gt;1)</formula>
    </cfRule>
  </conditionalFormatting>
  <conditionalFormatting sqref="I84">
    <cfRule type="expression" dxfId="12" priority="34">
      <formula>AND(I84=1, J84&lt;&gt;1)</formula>
    </cfRule>
  </conditionalFormatting>
  <conditionalFormatting sqref="I89">
    <cfRule type="expression" dxfId="11" priority="18">
      <formula>AND(I89=1, J89&lt;&gt;1)</formula>
    </cfRule>
  </conditionalFormatting>
  <conditionalFormatting sqref="I94">
    <cfRule type="expression" dxfId="10" priority="2">
      <formula>AND(I94=1, J94&lt;&gt;1)</formula>
    </cfRule>
  </conditionalFormatting>
  <conditionalFormatting sqref="J13">
    <cfRule type="expression" dxfId="9" priority="150">
      <formula>J13=1</formula>
    </cfRule>
  </conditionalFormatting>
  <conditionalFormatting sqref="J46">
    <cfRule type="expression" dxfId="8" priority="129">
      <formula>J46=1</formula>
    </cfRule>
  </conditionalFormatting>
  <conditionalFormatting sqref="J51">
    <cfRule type="expression" dxfId="7" priority="113">
      <formula>J51=1</formula>
    </cfRule>
  </conditionalFormatting>
  <conditionalFormatting sqref="J56">
    <cfRule type="expression" dxfId="6" priority="97">
      <formula>J56=1</formula>
    </cfRule>
  </conditionalFormatting>
  <conditionalFormatting sqref="J61">
    <cfRule type="expression" dxfId="5" priority="81">
      <formula>J61=1</formula>
    </cfRule>
  </conditionalFormatting>
  <conditionalFormatting sqref="J74">
    <cfRule type="expression" dxfId="4" priority="65">
      <formula>J74=1</formula>
    </cfRule>
  </conditionalFormatting>
  <conditionalFormatting sqref="J79">
    <cfRule type="expression" dxfId="3" priority="49">
      <formula>J79=1</formula>
    </cfRule>
  </conditionalFormatting>
  <conditionalFormatting sqref="J84">
    <cfRule type="expression" dxfId="2" priority="33">
      <formula>J84=1</formula>
    </cfRule>
  </conditionalFormatting>
  <conditionalFormatting sqref="J89">
    <cfRule type="expression" dxfId="1" priority="17">
      <formula>J89=1</formula>
    </cfRule>
  </conditionalFormatting>
  <conditionalFormatting sqref="J94">
    <cfRule type="expression" dxfId="0" priority="1">
      <formula>J94=1</formula>
    </cfRule>
  </conditionalFormatting>
  <dataValidations xWindow="649" yWindow="751" count="4">
    <dataValidation allowBlank="1" showInputMessage="1" sqref="E33" xr:uid="{5697BF9C-7EE6-459E-9758-02D829AC207E}"/>
    <dataValidation allowBlank="1" showInputMessage="1" showErrorMessage="1" promptTitle="　　　　　　　　　　　　　　　　　　　          　　." prompt="ご利用開始希望日が未記入の場合は、当申込書を当社が受領した後、当社営業時間、営業日等のスケジュールその他、他案件のお申込み予約状況等を加味した上で、最短の日時にお申し込み案件のご利用を開始させていただきます。" sqref="A6" xr:uid="{0C9957E1-3836-488C-A24D-AE4320FA82C4}"/>
    <dataValidation allowBlank="1" showInputMessage="1" showErrorMessage="1" promptTitle="実際に操作を行う方のメールアドレスを記入してください" prompt="　　　　　" sqref="D47 D52 D57 D62 D75 D80 D85 D90 D95" xr:uid="{E9FAC633-6E89-4B58-9497-9DCE022E7829}"/>
    <dataValidation allowBlank="1" showInputMessage="1" showErrorMessage="1" promptTitle="※不明な場合は、発注者にご確認ください" prompt="　　　　　" sqref="D26" xr:uid="{8B3A0B4F-9F8D-4746-8DFD-9E76FF626D6C}"/>
  </dataValidations>
  <printOptions horizontalCentered="1"/>
  <pageMargins left="0.19685039370078741" right="0" top="0.39370078740157483" bottom="0" header="0.31496062992125984" footer="0.31496062992125984"/>
  <pageSetup paperSize="9" scale="8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171" r:id="rId4" name="Check Box 27">
              <controlPr defaultSize="0" autoFill="0" autoLine="0" autoPict="0">
                <anchor moveWithCells="1" sizeWithCells="1">
                  <from>
                    <xdr:col>3</xdr:col>
                    <xdr:colOff>28575</xdr:colOff>
                    <xdr:row>102</xdr:row>
                    <xdr:rowOff>47625</xdr:rowOff>
                  </from>
                  <to>
                    <xdr:col>4</xdr:col>
                    <xdr:colOff>57150</xdr:colOff>
                    <xdr:row>102</xdr:row>
                    <xdr:rowOff>247650</xdr:rowOff>
                  </to>
                </anchor>
              </controlPr>
            </control>
          </mc:Choice>
        </mc:AlternateContent>
        <mc:AlternateContent xmlns:mc="http://schemas.openxmlformats.org/markup-compatibility/2006">
          <mc:Choice Requires="x14">
            <control shapeId="6213" r:id="rId5" name="Option Button 69">
              <controlPr defaultSize="0" autoFill="0" autoLine="0" autoPict="0" altText="土木工事、舗装工事、造園工事等">
                <anchor moveWithCells="1" sizeWithCells="1">
                  <from>
                    <xdr:col>0</xdr:col>
                    <xdr:colOff>1524000</xdr:colOff>
                    <xdr:row>36</xdr:row>
                    <xdr:rowOff>28575</xdr:rowOff>
                  </from>
                  <to>
                    <xdr:col>3</xdr:col>
                    <xdr:colOff>1400175</xdr:colOff>
                    <xdr:row>36</xdr:row>
                    <xdr:rowOff>276225</xdr:rowOff>
                  </to>
                </anchor>
              </controlPr>
            </control>
          </mc:Choice>
        </mc:AlternateContent>
        <mc:AlternateContent xmlns:mc="http://schemas.openxmlformats.org/markup-compatibility/2006">
          <mc:Choice Requires="x14">
            <control shapeId="6214" r:id="rId6" name="Option Button 70">
              <controlPr defaultSize="0" autoFill="0" autoLine="0" autoPict="0">
                <anchor moveWithCells="1" sizeWithCells="1">
                  <from>
                    <xdr:col>0</xdr:col>
                    <xdr:colOff>1524000</xdr:colOff>
                    <xdr:row>37</xdr:row>
                    <xdr:rowOff>19050</xdr:rowOff>
                  </from>
                  <to>
                    <xdr:col>3</xdr:col>
                    <xdr:colOff>542925</xdr:colOff>
                    <xdr:row>37</xdr:row>
                    <xdr:rowOff>266700</xdr:rowOff>
                  </to>
                </anchor>
              </controlPr>
            </control>
          </mc:Choice>
        </mc:AlternateContent>
        <mc:AlternateContent xmlns:mc="http://schemas.openxmlformats.org/markup-compatibility/2006">
          <mc:Choice Requires="x14">
            <control shapeId="6215" r:id="rId7" name="Option Button 71">
              <controlPr defaultSize="0" autoFill="0" autoLine="0" autoPict="0">
                <anchor moveWithCells="1" sizeWithCells="1">
                  <from>
                    <xdr:col>0</xdr:col>
                    <xdr:colOff>1533525</xdr:colOff>
                    <xdr:row>38</xdr:row>
                    <xdr:rowOff>19050</xdr:rowOff>
                  </from>
                  <to>
                    <xdr:col>3</xdr:col>
                    <xdr:colOff>1133475</xdr:colOff>
                    <xdr:row>38</xdr:row>
                    <xdr:rowOff>266700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FED95B-02B0-4877-B694-1D9F691DC4DD}">
  <sheetPr>
    <tabColor theme="3" tint="0.59999389629810485"/>
    <pageSetUpPr fitToPage="1"/>
  </sheetPr>
  <dimension ref="A1:N62"/>
  <sheetViews>
    <sheetView showGridLines="0" zoomScaleNormal="100" zoomScaleSheetLayoutView="85" workbookViewId="0">
      <pane ySplit="6" topLeftCell="A7" activePane="bottomLeft" state="frozen"/>
      <selection pane="bottomLeft" activeCell="D8" sqref="D8"/>
    </sheetView>
  </sheetViews>
  <sheetFormatPr defaultColWidth="9" defaultRowHeight="13.5" x14ac:dyDescent="0.15"/>
  <cols>
    <col min="1" max="1" width="3.75" style="13" customWidth="1"/>
    <col min="2" max="2" width="20.625" style="8" customWidth="1"/>
    <col min="3" max="3" width="10.625" style="8" customWidth="1"/>
    <col min="4" max="4" width="55.625" style="8" customWidth="1"/>
    <col min="5" max="6" width="9" style="8"/>
    <col min="7" max="7" width="18.5" style="8" customWidth="1"/>
    <col min="8" max="8" width="13.25" style="8" customWidth="1"/>
    <col min="9" max="10" width="9" style="8"/>
    <col min="11" max="11" width="14.25" style="8" customWidth="1"/>
    <col min="12" max="16384" width="9" style="8"/>
  </cols>
  <sheetData>
    <row r="1" spans="2:14" ht="18" customHeight="1" x14ac:dyDescent="0.15">
      <c r="D1" s="31" t="str">
        <f>申込にあたっての注意事項!C132</f>
        <v>information bridge Ver.7 本州四国連絡高速道路版</v>
      </c>
      <c r="E1" s="54"/>
      <c r="F1" s="239"/>
      <c r="G1" s="239"/>
      <c r="H1" s="116"/>
      <c r="I1" s="116"/>
    </row>
    <row r="2" spans="2:14" ht="24.75" customHeight="1" x14ac:dyDescent="0.15">
      <c r="B2" s="302" t="s">
        <v>131</v>
      </c>
      <c r="C2" s="302"/>
      <c r="D2" s="302"/>
      <c r="E2" s="54"/>
      <c r="F2" s="239"/>
      <c r="G2" s="239"/>
      <c r="H2" s="116"/>
      <c r="I2" s="116"/>
    </row>
    <row r="3" spans="2:14" ht="24.75" customHeight="1" x14ac:dyDescent="0.15">
      <c r="B3" s="32"/>
      <c r="C3" s="32"/>
      <c r="D3" s="33" t="str">
        <f>IF('個別案件申込書（様式２）'!D107="","[サービス申込書（様式１－補助）]","[サービス申込書（様式１－補助）]"&amp;'個別案件申込書（様式２）'!D107&amp;"専用申込書")</f>
        <v>[サービス申込書（様式１－補助）]</v>
      </c>
      <c r="E3" s="19"/>
      <c r="F3" s="19"/>
      <c r="G3" s="19"/>
    </row>
    <row r="4" spans="2:14" ht="23.25" customHeight="1" x14ac:dyDescent="0.15">
      <c r="B4" s="364" t="s">
        <v>238</v>
      </c>
      <c r="C4" s="364"/>
      <c r="D4" s="364"/>
      <c r="E4" s="17"/>
    </row>
    <row r="5" spans="2:14" ht="23.25" customHeight="1" x14ac:dyDescent="0.15">
      <c r="B5" s="305" t="s">
        <v>245</v>
      </c>
      <c r="C5" s="306"/>
      <c r="D5" s="307"/>
      <c r="E5" s="34"/>
      <c r="F5" s="34"/>
    </row>
    <row r="6" spans="2:14" ht="34.9" customHeight="1" x14ac:dyDescent="0.15">
      <c r="B6" s="240" t="s">
        <v>246</v>
      </c>
      <c r="E6" s="34"/>
      <c r="F6" s="365" t="s">
        <v>239</v>
      </c>
      <c r="G6" s="366"/>
    </row>
    <row r="7" spans="2:14" ht="23.25" customHeight="1" x14ac:dyDescent="0.15">
      <c r="B7" s="364" t="s">
        <v>240</v>
      </c>
      <c r="C7" s="364"/>
      <c r="D7" s="364"/>
      <c r="E7" s="34"/>
      <c r="F7" s="34"/>
    </row>
    <row r="8" spans="2:14" ht="21.95" customHeight="1" x14ac:dyDescent="0.15">
      <c r="B8" s="226" t="s">
        <v>137</v>
      </c>
      <c r="C8" s="138"/>
      <c r="D8" s="227"/>
      <c r="E8" s="34"/>
      <c r="F8" s="34"/>
    </row>
    <row r="9" spans="2:14" ht="15.95" customHeight="1" x14ac:dyDescent="0.15">
      <c r="B9" s="228" t="s">
        <v>138</v>
      </c>
      <c r="C9" s="139"/>
      <c r="D9" s="229" t="str">
        <f>PHONETIC(D8)</f>
        <v/>
      </c>
      <c r="E9" s="34"/>
      <c r="F9" s="34"/>
      <c r="G9" s="34"/>
      <c r="H9" s="34"/>
      <c r="I9" s="34"/>
    </row>
    <row r="10" spans="2:14" ht="21.95" customHeight="1" x14ac:dyDescent="0.15">
      <c r="B10" s="226" t="s">
        <v>139</v>
      </c>
      <c r="C10" s="133"/>
      <c r="D10" s="230"/>
      <c r="E10" s="34"/>
      <c r="F10" s="34"/>
      <c r="G10" s="34"/>
      <c r="H10" s="34"/>
      <c r="I10" s="34"/>
    </row>
    <row r="11" spans="2:14" ht="15.95" customHeight="1" x14ac:dyDescent="0.15">
      <c r="B11" s="228" t="s">
        <v>140</v>
      </c>
      <c r="C11" s="136"/>
      <c r="D11" s="229" t="str">
        <f>PHONETIC(D10)</f>
        <v/>
      </c>
      <c r="E11" s="34"/>
      <c r="F11" s="34"/>
      <c r="G11" s="34"/>
      <c r="H11" s="34"/>
      <c r="I11" s="34"/>
    </row>
    <row r="12" spans="2:14" ht="21.95" customHeight="1" x14ac:dyDescent="0.15">
      <c r="B12" s="231" t="s">
        <v>141</v>
      </c>
      <c r="C12" s="42"/>
      <c r="D12" s="232"/>
      <c r="E12" s="34"/>
      <c r="F12" s="34"/>
      <c r="G12" s="34"/>
      <c r="H12" s="34"/>
      <c r="I12" s="34"/>
    </row>
    <row r="13" spans="2:14" ht="44.1" customHeight="1" x14ac:dyDescent="0.15">
      <c r="B13" s="233" t="s">
        <v>142</v>
      </c>
      <c r="C13" s="7"/>
      <c r="D13" s="234"/>
      <c r="E13" s="34"/>
      <c r="F13" s="34"/>
    </row>
    <row r="14" spans="2:14" ht="21.95" customHeight="1" x14ac:dyDescent="0.15">
      <c r="B14" s="235" t="s">
        <v>143</v>
      </c>
      <c r="C14" s="202"/>
      <c r="D14" s="236"/>
      <c r="E14" s="34"/>
      <c r="F14" s="34"/>
    </row>
    <row r="15" spans="2:14" ht="21.95" customHeight="1" x14ac:dyDescent="0.15">
      <c r="B15" s="237" t="s">
        <v>144</v>
      </c>
      <c r="C15" s="238" t="s">
        <v>145</v>
      </c>
      <c r="D15" s="236"/>
      <c r="E15" s="34"/>
      <c r="F15" s="194"/>
      <c r="G15" s="195"/>
      <c r="H15" s="195"/>
      <c r="I15" s="195"/>
      <c r="J15" s="186"/>
      <c r="K15" s="186"/>
      <c r="L15" s="186"/>
      <c r="M15" s="186"/>
      <c r="N15" s="186"/>
    </row>
    <row r="16" spans="2:14" ht="21.95" customHeight="1" x14ac:dyDescent="0.15">
      <c r="B16" s="231"/>
      <c r="C16" s="238" t="s">
        <v>146</v>
      </c>
      <c r="D16" s="236"/>
      <c r="E16" s="34"/>
      <c r="F16" s="196"/>
      <c r="G16" s="197"/>
      <c r="H16" s="34"/>
    </row>
    <row r="17" spans="2:14" customFormat="1" x14ac:dyDescent="0.15"/>
    <row r="18" spans="2:14" ht="23.25" customHeight="1" x14ac:dyDescent="0.15">
      <c r="B18" s="364" t="s">
        <v>241</v>
      </c>
      <c r="C18" s="364"/>
      <c r="D18" s="364"/>
      <c r="E18" s="34"/>
      <c r="F18" s="34"/>
    </row>
    <row r="19" spans="2:14" ht="21.95" customHeight="1" x14ac:dyDescent="0.15">
      <c r="B19" s="226" t="s">
        <v>137</v>
      </c>
      <c r="C19" s="138"/>
      <c r="D19" s="227"/>
      <c r="E19" s="34"/>
      <c r="F19" s="34"/>
    </row>
    <row r="20" spans="2:14" ht="15.95" customHeight="1" x14ac:dyDescent="0.15">
      <c r="B20" s="228" t="s">
        <v>138</v>
      </c>
      <c r="C20" s="139"/>
      <c r="D20" s="229" t="str">
        <f>PHONETIC(D19)</f>
        <v/>
      </c>
      <c r="E20" s="34"/>
      <c r="F20" s="34"/>
      <c r="G20" s="34"/>
      <c r="H20" s="34"/>
      <c r="I20" s="34"/>
    </row>
    <row r="21" spans="2:14" ht="21.95" customHeight="1" x14ac:dyDescent="0.15">
      <c r="B21" s="226" t="s">
        <v>139</v>
      </c>
      <c r="C21" s="133"/>
      <c r="D21" s="230"/>
      <c r="E21" s="34"/>
      <c r="F21" s="34"/>
      <c r="G21" s="34"/>
      <c r="H21" s="34"/>
      <c r="I21" s="34"/>
    </row>
    <row r="22" spans="2:14" ht="15.95" customHeight="1" x14ac:dyDescent="0.15">
      <c r="B22" s="228" t="s">
        <v>140</v>
      </c>
      <c r="C22" s="136"/>
      <c r="D22" s="229" t="str">
        <f>PHONETIC(D21)</f>
        <v/>
      </c>
      <c r="E22" s="34"/>
      <c r="F22" s="34"/>
      <c r="G22" s="34"/>
      <c r="H22" s="34"/>
      <c r="I22" s="34"/>
    </row>
    <row r="23" spans="2:14" ht="21.95" customHeight="1" x14ac:dyDescent="0.15">
      <c r="B23" s="231" t="s">
        <v>141</v>
      </c>
      <c r="C23" s="42"/>
      <c r="D23" s="232"/>
      <c r="E23" s="34"/>
      <c r="F23" s="34"/>
      <c r="G23" s="34"/>
      <c r="H23" s="34"/>
      <c r="I23" s="34"/>
    </row>
    <row r="24" spans="2:14" ht="44.1" customHeight="1" x14ac:dyDescent="0.15">
      <c r="B24" s="233" t="s">
        <v>142</v>
      </c>
      <c r="C24" s="7"/>
      <c r="D24" s="234"/>
      <c r="E24" s="34"/>
      <c r="F24" s="34"/>
    </row>
    <row r="25" spans="2:14" ht="21.95" customHeight="1" x14ac:dyDescent="0.15">
      <c r="B25" s="235" t="s">
        <v>143</v>
      </c>
      <c r="C25" s="202"/>
      <c r="D25" s="236"/>
      <c r="E25" s="34"/>
      <c r="F25" s="34"/>
    </row>
    <row r="26" spans="2:14" ht="21.95" customHeight="1" x14ac:dyDescent="0.15">
      <c r="B26" s="237" t="s">
        <v>144</v>
      </c>
      <c r="C26" s="238" t="s">
        <v>145</v>
      </c>
      <c r="D26" s="236"/>
      <c r="E26" s="34"/>
      <c r="F26" s="194"/>
      <c r="G26" s="195"/>
      <c r="H26" s="195"/>
      <c r="I26" s="195"/>
      <c r="J26" s="186"/>
      <c r="K26" s="186"/>
      <c r="L26" s="186"/>
      <c r="M26" s="186"/>
      <c r="N26" s="186"/>
    </row>
    <row r="27" spans="2:14" ht="21.95" customHeight="1" x14ac:dyDescent="0.15">
      <c r="B27" s="231"/>
      <c r="C27" s="238" t="s">
        <v>146</v>
      </c>
      <c r="D27" s="236"/>
      <c r="E27" s="34"/>
      <c r="F27" s="196"/>
      <c r="G27" s="197"/>
      <c r="H27" s="34"/>
    </row>
    <row r="28" spans="2:14" customFormat="1" x14ac:dyDescent="0.15"/>
    <row r="29" spans="2:14" ht="23.25" customHeight="1" x14ac:dyDescent="0.15">
      <c r="B29" s="364" t="s">
        <v>242</v>
      </c>
      <c r="C29" s="364"/>
      <c r="D29" s="364"/>
      <c r="E29" s="34"/>
      <c r="F29" s="34"/>
    </row>
    <row r="30" spans="2:14" ht="21.95" customHeight="1" x14ac:dyDescent="0.15">
      <c r="B30" s="226" t="s">
        <v>137</v>
      </c>
      <c r="C30" s="138"/>
      <c r="D30" s="227"/>
      <c r="E30" s="34"/>
      <c r="F30" s="34"/>
    </row>
    <row r="31" spans="2:14" ht="15.95" customHeight="1" x14ac:dyDescent="0.15">
      <c r="B31" s="228" t="s">
        <v>138</v>
      </c>
      <c r="C31" s="139"/>
      <c r="D31" s="229" t="str">
        <f>PHONETIC(D30)</f>
        <v/>
      </c>
      <c r="E31" s="34"/>
      <c r="F31" s="34"/>
      <c r="G31" s="34"/>
      <c r="H31" s="34"/>
      <c r="I31" s="34"/>
    </row>
    <row r="32" spans="2:14" ht="21.95" customHeight="1" x14ac:dyDescent="0.15">
      <c r="B32" s="226" t="s">
        <v>139</v>
      </c>
      <c r="C32" s="133"/>
      <c r="D32" s="230"/>
      <c r="E32" s="34"/>
      <c r="F32" s="34"/>
      <c r="G32" s="34"/>
      <c r="H32" s="34"/>
      <c r="I32" s="34"/>
    </row>
    <row r="33" spans="2:14" ht="15.95" customHeight="1" x14ac:dyDescent="0.15">
      <c r="B33" s="228" t="s">
        <v>140</v>
      </c>
      <c r="C33" s="136"/>
      <c r="D33" s="229" t="str">
        <f>PHONETIC(D32)</f>
        <v/>
      </c>
      <c r="E33" s="34"/>
      <c r="F33" s="34"/>
      <c r="G33" s="34"/>
      <c r="H33" s="34"/>
      <c r="I33" s="34"/>
    </row>
    <row r="34" spans="2:14" ht="21.95" customHeight="1" x14ac:dyDescent="0.15">
      <c r="B34" s="231" t="s">
        <v>141</v>
      </c>
      <c r="C34" s="42"/>
      <c r="D34" s="232"/>
      <c r="E34" s="34"/>
      <c r="F34" s="34"/>
      <c r="G34" s="34"/>
      <c r="H34" s="34"/>
      <c r="I34" s="34"/>
    </row>
    <row r="35" spans="2:14" ht="44.1" customHeight="1" x14ac:dyDescent="0.15">
      <c r="B35" s="233" t="s">
        <v>142</v>
      </c>
      <c r="C35" s="7"/>
      <c r="D35" s="234"/>
      <c r="E35" s="34"/>
      <c r="F35" s="34"/>
    </row>
    <row r="36" spans="2:14" ht="21.95" customHeight="1" x14ac:dyDescent="0.15">
      <c r="B36" s="235" t="s">
        <v>143</v>
      </c>
      <c r="C36" s="202"/>
      <c r="D36" s="236"/>
      <c r="E36" s="34"/>
      <c r="F36" s="34"/>
    </row>
    <row r="37" spans="2:14" ht="21.95" customHeight="1" x14ac:dyDescent="0.15">
      <c r="B37" s="237" t="s">
        <v>144</v>
      </c>
      <c r="C37" s="238" t="s">
        <v>145</v>
      </c>
      <c r="D37" s="236"/>
      <c r="E37" s="34"/>
      <c r="F37" s="194"/>
      <c r="G37" s="195"/>
      <c r="H37" s="195"/>
      <c r="I37" s="195"/>
      <c r="J37" s="186"/>
      <c r="K37" s="186"/>
      <c r="L37" s="186"/>
      <c r="M37" s="186"/>
      <c r="N37" s="186"/>
    </row>
    <row r="38" spans="2:14" ht="21.95" customHeight="1" x14ac:dyDescent="0.15">
      <c r="B38" s="231"/>
      <c r="C38" s="238" t="s">
        <v>146</v>
      </c>
      <c r="D38" s="236"/>
      <c r="E38" s="34"/>
      <c r="F38" s="196"/>
      <c r="G38" s="197"/>
      <c r="H38" s="34"/>
    </row>
    <row r="39" spans="2:14" customFormat="1" x14ac:dyDescent="0.15"/>
    <row r="40" spans="2:14" ht="23.25" customHeight="1" x14ac:dyDescent="0.15">
      <c r="B40" s="364" t="s">
        <v>243</v>
      </c>
      <c r="C40" s="364"/>
      <c r="D40" s="364"/>
      <c r="E40" s="34"/>
      <c r="F40" s="34"/>
    </row>
    <row r="41" spans="2:14" ht="21.95" customHeight="1" x14ac:dyDescent="0.15">
      <c r="B41" s="226" t="s">
        <v>137</v>
      </c>
      <c r="C41" s="138"/>
      <c r="D41" s="227"/>
      <c r="E41" s="34"/>
      <c r="F41" s="34"/>
    </row>
    <row r="42" spans="2:14" ht="15.95" customHeight="1" x14ac:dyDescent="0.15">
      <c r="B42" s="228" t="s">
        <v>138</v>
      </c>
      <c r="C42" s="139"/>
      <c r="D42" s="229" t="str">
        <f>PHONETIC(D41)</f>
        <v/>
      </c>
      <c r="E42" s="34"/>
      <c r="F42" s="34"/>
      <c r="G42" s="34"/>
      <c r="H42" s="34"/>
      <c r="I42" s="34"/>
    </row>
    <row r="43" spans="2:14" ht="21.95" customHeight="1" x14ac:dyDescent="0.15">
      <c r="B43" s="226" t="s">
        <v>139</v>
      </c>
      <c r="C43" s="133"/>
      <c r="D43" s="230"/>
      <c r="E43" s="34"/>
      <c r="F43" s="34"/>
      <c r="G43" s="34"/>
      <c r="H43" s="34"/>
      <c r="I43" s="34"/>
    </row>
    <row r="44" spans="2:14" ht="15.95" customHeight="1" x14ac:dyDescent="0.15">
      <c r="B44" s="228" t="s">
        <v>140</v>
      </c>
      <c r="C44" s="136"/>
      <c r="D44" s="229" t="str">
        <f>PHONETIC(D43)</f>
        <v/>
      </c>
      <c r="E44" s="34"/>
      <c r="F44" s="34"/>
      <c r="G44" s="34"/>
      <c r="H44" s="34"/>
      <c r="I44" s="34"/>
    </row>
    <row r="45" spans="2:14" ht="21.95" customHeight="1" x14ac:dyDescent="0.15">
      <c r="B45" s="231" t="s">
        <v>141</v>
      </c>
      <c r="C45" s="42"/>
      <c r="D45" s="232"/>
      <c r="E45" s="34"/>
      <c r="F45" s="34"/>
      <c r="G45" s="34"/>
      <c r="H45" s="34"/>
      <c r="I45" s="34"/>
    </row>
    <row r="46" spans="2:14" ht="44.1" customHeight="1" x14ac:dyDescent="0.15">
      <c r="B46" s="233" t="s">
        <v>142</v>
      </c>
      <c r="C46" s="7"/>
      <c r="D46" s="234"/>
      <c r="E46" s="34"/>
      <c r="F46" s="34"/>
    </row>
    <row r="47" spans="2:14" ht="21.95" customHeight="1" x14ac:dyDescent="0.15">
      <c r="B47" s="235" t="s">
        <v>143</v>
      </c>
      <c r="C47" s="202"/>
      <c r="D47" s="236"/>
      <c r="E47" s="34"/>
      <c r="F47" s="34"/>
    </row>
    <row r="48" spans="2:14" ht="21.95" customHeight="1" x14ac:dyDescent="0.15">
      <c r="B48" s="237" t="s">
        <v>144</v>
      </c>
      <c r="C48" s="238" t="s">
        <v>145</v>
      </c>
      <c r="D48" s="236"/>
      <c r="E48" s="34"/>
      <c r="F48" s="194"/>
      <c r="G48" s="195"/>
      <c r="H48" s="195"/>
      <c r="I48" s="195"/>
      <c r="J48" s="186"/>
      <c r="K48" s="186"/>
      <c r="L48" s="186"/>
      <c r="M48" s="186"/>
      <c r="N48" s="186"/>
    </row>
    <row r="49" spans="1:14" ht="21.95" customHeight="1" x14ac:dyDescent="0.15">
      <c r="B49" s="231"/>
      <c r="C49" s="238" t="s">
        <v>146</v>
      </c>
      <c r="D49" s="236"/>
      <c r="E49" s="34"/>
      <c r="F49" s="196"/>
      <c r="G49" s="197"/>
      <c r="H49" s="34"/>
    </row>
    <row r="50" spans="1:14" customFormat="1" x14ac:dyDescent="0.15"/>
    <row r="51" spans="1:14" ht="23.25" customHeight="1" x14ac:dyDescent="0.15">
      <c r="B51" s="364" t="s">
        <v>244</v>
      </c>
      <c r="C51" s="364"/>
      <c r="D51" s="364"/>
      <c r="E51" s="34"/>
      <c r="F51" s="34"/>
    </row>
    <row r="52" spans="1:14" ht="21.95" customHeight="1" x14ac:dyDescent="0.15">
      <c r="B52" s="226" t="s">
        <v>137</v>
      </c>
      <c r="C52" s="138"/>
      <c r="D52" s="227"/>
      <c r="E52" s="34"/>
      <c r="F52" s="34"/>
    </row>
    <row r="53" spans="1:14" ht="15.95" customHeight="1" x14ac:dyDescent="0.15">
      <c r="B53" s="228" t="s">
        <v>138</v>
      </c>
      <c r="C53" s="139"/>
      <c r="D53" s="229" t="str">
        <f>PHONETIC(D52)</f>
        <v/>
      </c>
      <c r="E53" s="34"/>
      <c r="F53" s="34"/>
      <c r="G53" s="34"/>
      <c r="H53" s="34"/>
      <c r="I53" s="34"/>
    </row>
    <row r="54" spans="1:14" ht="21.95" customHeight="1" x14ac:dyDescent="0.15">
      <c r="B54" s="226" t="s">
        <v>139</v>
      </c>
      <c r="C54" s="133"/>
      <c r="D54" s="230"/>
      <c r="E54" s="34"/>
      <c r="F54" s="34"/>
      <c r="G54" s="34"/>
      <c r="H54" s="34"/>
      <c r="I54" s="34"/>
    </row>
    <row r="55" spans="1:14" ht="15.95" customHeight="1" x14ac:dyDescent="0.15">
      <c r="B55" s="228" t="s">
        <v>140</v>
      </c>
      <c r="C55" s="136"/>
      <c r="D55" s="229" t="str">
        <f>PHONETIC(D54)</f>
        <v/>
      </c>
      <c r="E55" s="34"/>
      <c r="F55" s="34"/>
      <c r="G55" s="34"/>
      <c r="H55" s="34"/>
      <c r="I55" s="34"/>
    </row>
    <row r="56" spans="1:14" ht="21.95" customHeight="1" x14ac:dyDescent="0.15">
      <c r="B56" s="231" t="s">
        <v>141</v>
      </c>
      <c r="C56" s="42"/>
      <c r="D56" s="232"/>
      <c r="E56" s="34"/>
      <c r="F56" s="34"/>
      <c r="G56" s="34"/>
      <c r="H56" s="34"/>
      <c r="I56" s="34"/>
    </row>
    <row r="57" spans="1:14" ht="44.1" customHeight="1" x14ac:dyDescent="0.15">
      <c r="B57" s="233" t="s">
        <v>142</v>
      </c>
      <c r="C57" s="7"/>
      <c r="D57" s="234"/>
      <c r="E57" s="34"/>
      <c r="F57" s="34"/>
    </row>
    <row r="58" spans="1:14" ht="21.95" customHeight="1" x14ac:dyDescent="0.15">
      <c r="B58" s="235" t="s">
        <v>143</v>
      </c>
      <c r="C58" s="202"/>
      <c r="D58" s="236"/>
      <c r="E58" s="34"/>
      <c r="F58" s="34"/>
    </row>
    <row r="59" spans="1:14" ht="21.95" customHeight="1" x14ac:dyDescent="0.15">
      <c r="B59" s="237" t="s">
        <v>144</v>
      </c>
      <c r="C59" s="238" t="s">
        <v>145</v>
      </c>
      <c r="D59" s="236"/>
      <c r="E59" s="34"/>
      <c r="F59" s="194"/>
      <c r="G59" s="195"/>
      <c r="H59" s="195"/>
      <c r="I59" s="195"/>
      <c r="J59" s="186"/>
      <c r="K59" s="186"/>
      <c r="L59" s="186"/>
      <c r="M59" s="186"/>
      <c r="N59" s="186"/>
    </row>
    <row r="60" spans="1:14" ht="21.95" customHeight="1" x14ac:dyDescent="0.15">
      <c r="B60" s="231"/>
      <c r="C60" s="238" t="s">
        <v>146</v>
      </c>
      <c r="D60" s="236"/>
      <c r="E60" s="34"/>
      <c r="F60" s="196"/>
      <c r="G60" s="197"/>
      <c r="H60" s="34"/>
    </row>
    <row r="61" spans="1:14" ht="14.25" customHeight="1" x14ac:dyDescent="0.15">
      <c r="A61" s="15"/>
      <c r="B61" s="55"/>
      <c r="C61" s="55"/>
      <c r="D61" s="55"/>
    </row>
    <row r="62" spans="1:14" x14ac:dyDescent="0.15">
      <c r="B62" s="56"/>
    </row>
  </sheetData>
  <dataConsolidate/>
  <mergeCells count="9">
    <mergeCell ref="B40:D40"/>
    <mergeCell ref="B51:D51"/>
    <mergeCell ref="B2:D2"/>
    <mergeCell ref="B5:D5"/>
    <mergeCell ref="F6:G6"/>
    <mergeCell ref="B7:D7"/>
    <mergeCell ref="B18:D18"/>
    <mergeCell ref="B4:D4"/>
    <mergeCell ref="B29:D29"/>
  </mergeCells>
  <phoneticPr fontId="2"/>
  <dataValidations count="4">
    <dataValidation allowBlank="1" showInputMessage="1" showErrorMessage="1" promptTitle="---許可区分について---------------------" prompt="※『建設業許可番号』をお持ちでない場合は、空欄で結構です。_x000a__x000a_国土交通大臣許可の場合：『国土交通大臣許可』_x000a_例）国土交通省大臣許可　特-〇〇_x000a__x000a_都道府県知事許可の場合：『〇〇県知事許可』_x000a_例）〇〇県知事許可　般-〇〇" sqref="D15 D26 D37 D48 D59" xr:uid="{68692C8B-41F1-4431-A18C-91ACA2FB532F}"/>
    <dataValidation allowBlank="1" showInputMessage="1" showErrorMessage="1" promptTitle="---許可番号について---------------------" prompt="※『建設業許可番号』をお持ちでない場合は、空欄で結構です。_x000a__x000a_6桁の番号をご記入ください。_x000a__x000a_例）第◯◯◯◯◯◯号" sqref="D16 D27 D38 D49 D60" xr:uid="{6FF7E5C3-7CED-4766-AFFC-BAB16559A290}"/>
    <dataValidation allowBlank="1" showInputMessage="1" showErrorMessage="1" promptTitle="入力ガイド：　　　　　　　　　　　　　　　　　　　　　　　　　." prompt="下欄の「フリガナ」は、当該項目記入後に自動変換され表示されますが、誤変換された場合は、下欄の「フリガナ」を直接修正して下さい。" sqref="D8 D19 D30 D41 D52" xr:uid="{45440EBD-104C-4B3A-AA2F-F6385F55F47F}"/>
    <dataValidation allowBlank="1" showInputMessage="1" showErrorMessage="1" promptTitle="入力ガイド：　　　　　　　　　　　　　　　　　　　　　　　　　." prompt="下欄の「お名前のフリガナ」は、当該項目記入後に自動変換され表示されますが、誤変換された場合は、下欄の「お名前のフリガナ」を直接修正して下さい。" sqref="D10 D21 D32 D43 D54" xr:uid="{DE6FA51C-023C-434A-8AB3-E05B672B845E}"/>
  </dataValidations>
  <hyperlinks>
    <hyperlink ref="F6:G6" location="'サービス申込書（様式１）'!D23" display="※記入後は、こちらをクリック" xr:uid="{B7D4C8DF-C484-4EFC-BE82-5FE185EBE451}"/>
  </hyperlinks>
  <pageMargins left="0.70866141732283472" right="0.39370078740157483" top="0.39370078740157483" bottom="0.39370078740157483" header="0.31496062992125984" footer="0.31496062992125984"/>
  <pageSetup paperSize="9" scale="84" orientation="portrait" r:id="rId1"/>
  <rowBreaks count="1" manualBreakCount="1">
    <brk id="61"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9D340C0135FE5849B6E895C1EE4BE637" ma:contentTypeVersion="13" ma:contentTypeDescription="新しいドキュメントを作成します。" ma:contentTypeScope="" ma:versionID="ed127731fdedba0ed352715b45d3fa48">
  <xsd:schema xmlns:xsd="http://www.w3.org/2001/XMLSchema" xmlns:xs="http://www.w3.org/2001/XMLSchema" xmlns:p="http://schemas.microsoft.com/office/2006/metadata/properties" xmlns:ns2="b504cc58-7187-492f-b557-1ff281c2f39e" xmlns:ns3="3f8895da-feb4-451e-a6cd-56aa389dde5c" targetNamespace="http://schemas.microsoft.com/office/2006/metadata/properties" ma:root="true" ma:fieldsID="9d22972b69ef5810af9b2fd29609e3d1" ns2:_="" ns3:_="">
    <xsd:import namespace="b504cc58-7187-492f-b557-1ff281c2f39e"/>
    <xsd:import namespace="3f8895da-feb4-451e-a6cd-56aa389dde5c"/>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504cc58-7187-492f-b557-1ff281c2f39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efe4972e-b774-4ff2-8355-372c27671f76" ma:termSetId="09814cd3-568e-fe90-9814-8d621ff8fb84" ma:anchorId="fba54fb3-c3e1-fe81-a776-ca4b69148c4d" ma:open="true" ma:isKeyword="false">
      <xsd:complexType>
        <xsd:sequence>
          <xsd:element ref="pc:Terms" minOccurs="0" maxOccurs="1"/>
        </xsd:sequence>
      </xsd:complex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f8895da-feb4-451e-a6cd-56aa389dde5c"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19" nillable="true" ma:displayName="Taxonomy Catch All Column" ma:hidden="true" ma:list="{c2386516-7aa9-418f-b484-636fc36edda1}" ma:internalName="TaxCatchAll" ma:showField="CatchAllData" ma:web="3f8895da-feb4-451e-a6cd-56aa389dde5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3f8895da-feb4-451e-a6cd-56aa389dde5c" xsi:nil="true"/>
    <lcf76f155ced4ddcb4097134ff3c332f xmlns="b504cc58-7187-492f-b557-1ff281c2f39e">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C81FDD4D-6C0F-4085-8A1E-6F0A5AF0E68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504cc58-7187-492f-b557-1ff281c2f39e"/>
    <ds:schemaRef ds:uri="3f8895da-feb4-451e-a6cd-56aa389dde5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C20C473-78F4-4FF6-A53C-A88C8797838B}">
  <ds:schemaRefs>
    <ds:schemaRef ds:uri="http://schemas.microsoft.com/sharepoint/v3/contenttype/forms"/>
  </ds:schemaRefs>
</ds:datastoreItem>
</file>

<file path=customXml/itemProps3.xml><?xml version="1.0" encoding="utf-8"?>
<ds:datastoreItem xmlns:ds="http://schemas.openxmlformats.org/officeDocument/2006/customXml" ds:itemID="{43BCA7BF-3F0C-4660-8521-A2BD9100DEE6}">
  <ds:schemaRefs>
    <ds:schemaRef ds:uri="http://schemas.microsoft.com/office/2006/documentManagement/types"/>
    <ds:schemaRef ds:uri="b504cc58-7187-492f-b557-1ff281c2f39e"/>
    <ds:schemaRef ds:uri="http://purl.org/dc/elements/1.1/"/>
    <ds:schemaRef ds:uri="http://purl.org/dc/dcmitype/"/>
    <ds:schemaRef ds:uri="http://schemas.microsoft.com/office/infopath/2007/PartnerControls"/>
    <ds:schemaRef ds:uri="http://www.w3.org/XML/1998/namespace"/>
    <ds:schemaRef ds:uri="http://schemas.openxmlformats.org/package/2006/metadata/core-properties"/>
    <ds:schemaRef ds:uri="3f8895da-feb4-451e-a6cd-56aa389dde5c"/>
    <ds:schemaRef ds:uri="http://schemas.microsoft.com/office/2006/metadata/properties"/>
    <ds:schemaRef ds:uri="http://purl.org/dc/te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5</vt:i4>
      </vt:variant>
    </vt:vector>
  </HeadingPairs>
  <TitlesOfParts>
    <vt:vector size="9" baseType="lpstr">
      <vt:lpstr>申込にあたっての注意事項</vt:lpstr>
      <vt:lpstr>サービス申込書（様式１）</vt:lpstr>
      <vt:lpstr>個別案件申込書（様式２）</vt:lpstr>
      <vt:lpstr>サービス申込書（様式１－補助）</vt:lpstr>
      <vt:lpstr>'サービス申込書（様式１）'!Print_Area</vt:lpstr>
      <vt:lpstr>'サービス申込書（様式１－補助）'!Print_Area</vt:lpstr>
      <vt:lpstr>'個別案件申込書（様式２）'!Print_Area</vt:lpstr>
      <vt:lpstr>申込にあたっての注意事項!Print_Area</vt:lpstr>
      <vt:lpstr>情報共有システムinformation_bridgeの操作については__情報共有システム管理事務局_株式会社アイサス内までお問い合わせください</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revision/>
  <dcterms:created xsi:type="dcterms:W3CDTF">2007-10-02T04:36:21Z</dcterms:created>
  <dcterms:modified xsi:type="dcterms:W3CDTF">2025-04-18T01:39:54Z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0x0101009D340C0135FE5849B6E895C1EE4BE637</vt:lpwstr>
  </property>
  <property fmtid="{D5CDD505-2E9C-101B-9397-08002B2CF9AE}" pid="3" name="MediaServiceImageTags">
    <vt:lpwstr/>
  </property>
</Properties>
</file>